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76b4d34873e4c988/"/>
    </mc:Choice>
  </mc:AlternateContent>
  <xr:revisionPtr revIDLastSave="0" documentId="8_{F25112F3-F0A2-437A-AFAB-A4EEC01D049A}" xr6:coauthVersionLast="47" xr6:coauthVersionMax="47" xr10:uidLastSave="{00000000-0000-0000-0000-000000000000}"/>
  <bookViews>
    <workbookView xWindow="-120" yWindow="-120" windowWidth="29040" windowHeight="15840" tabRatio="634" xr2:uid="{00000000-000D-0000-FFFF-FFFF00000000}"/>
  </bookViews>
  <sheets>
    <sheet name="Competitie 2023" sheetId="1" r:id="rId1"/>
    <sheet name="Wedstr.1" sheetId="2" r:id="rId2"/>
    <sheet name="Blad1" sheetId="24" r:id="rId3"/>
    <sheet name="Wedstr.2" sheetId="16" r:id="rId4"/>
    <sheet name="Wedstr.3" sheetId="17" r:id="rId5"/>
    <sheet name="Wedstr.4" sheetId="18" r:id="rId6"/>
    <sheet name="Wedstr.5" sheetId="19" r:id="rId7"/>
    <sheet name="Wedstr.6" sheetId="20" r:id="rId8"/>
    <sheet name="Wedstr.7" sheetId="21" r:id="rId9"/>
    <sheet name="Wedstr.8" sheetId="22" r:id="rId10"/>
    <sheet name="Wedstr.9" sheetId="23" r:id="rId11"/>
  </sheets>
  <definedNames>
    <definedName name="_xlnm._FilterDatabase" localSheetId="0" hidden="1">'Competitie 2023'!#REF!</definedName>
    <definedName name="_xlnm.Print_Area" localSheetId="0">'Competitie 2023'!$A$1:$N$52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L6" i="1"/>
  <c r="K42" i="1"/>
  <c r="L20" i="1"/>
  <c r="L16" i="1"/>
  <c r="K49" i="1"/>
  <c r="L14" i="1"/>
  <c r="K41" i="1"/>
  <c r="L13" i="1"/>
  <c r="L12" i="1"/>
  <c r="L18" i="1"/>
  <c r="K32" i="1"/>
  <c r="L5" i="1"/>
  <c r="L11" i="1"/>
  <c r="K40" i="1"/>
  <c r="K33" i="1"/>
  <c r="L4" i="1"/>
  <c r="L9" i="1"/>
  <c r="K43" i="1"/>
  <c r="K35" i="1"/>
  <c r="L10" i="1"/>
  <c r="L21" i="1"/>
  <c r="K31" i="1"/>
  <c r="L15" i="1"/>
  <c r="K48" i="1"/>
  <c r="K38" i="1"/>
  <c r="K30" i="1"/>
  <c r="L24" i="1"/>
  <c r="K45" i="1"/>
  <c r="K46" i="1"/>
  <c r="L17" i="1"/>
  <c r="L22" i="1"/>
  <c r="K39" i="1"/>
  <c r="L8" i="1"/>
  <c r="K37" i="1"/>
  <c r="K34" i="1"/>
  <c r="L7" i="1"/>
  <c r="K44" i="1"/>
  <c r="K50" i="1"/>
  <c r="K47" i="1"/>
  <c r="L19" i="1"/>
  <c r="L23" i="1"/>
  <c r="C29" i="17"/>
  <c r="A28" i="1"/>
  <c r="G52" i="1"/>
  <c r="F52" i="1"/>
  <c r="E52" i="1"/>
  <c r="D52" i="1"/>
  <c r="C52" i="1"/>
  <c r="B52" i="1"/>
  <c r="H52" i="1"/>
  <c r="I52" i="1"/>
  <c r="J52" i="1"/>
  <c r="C29" i="22"/>
  <c r="C19" i="22"/>
  <c r="C9" i="22"/>
  <c r="M34" i="1"/>
  <c r="M37" i="1"/>
  <c r="M36" i="1"/>
  <c r="M41" i="1"/>
  <c r="M45" i="1"/>
  <c r="M40" i="1"/>
  <c r="M49" i="1"/>
  <c r="M31" i="1"/>
  <c r="M38" i="1"/>
  <c r="M42" i="1"/>
  <c r="M48" i="1"/>
  <c r="M39" i="1"/>
  <c r="M43" i="1"/>
  <c r="M44" i="1"/>
  <c r="M50" i="1"/>
  <c r="M33" i="1"/>
  <c r="M46" i="1"/>
  <c r="M30" i="1"/>
  <c r="M35" i="1"/>
  <c r="M32" i="1"/>
  <c r="M47" i="1"/>
  <c r="C9" i="2"/>
  <c r="C29" i="2"/>
  <c r="C29" i="23"/>
  <c r="C19" i="23"/>
  <c r="C9" i="23"/>
  <c r="C29" i="21"/>
  <c r="C19" i="21"/>
  <c r="C9" i="21"/>
  <c r="C29" i="20"/>
  <c r="C19" i="20"/>
  <c r="C9" i="20"/>
  <c r="C29" i="19"/>
  <c r="C19" i="19"/>
  <c r="C9" i="19"/>
  <c r="C29" i="18"/>
  <c r="C19" i="18"/>
  <c r="C9" i="18"/>
  <c r="C19" i="17"/>
  <c r="C9" i="17"/>
  <c r="C29" i="16"/>
  <c r="C19" i="16"/>
  <c r="C9" i="16"/>
  <c r="E29" i="18"/>
  <c r="C19" i="2"/>
  <c r="E29" i="17"/>
  <c r="E29" i="16"/>
  <c r="E29" i="2"/>
  <c r="E29" i="23"/>
  <c r="E29" i="22"/>
  <c r="E29" i="21"/>
  <c r="E29" i="20"/>
  <c r="E29" i="19"/>
  <c r="M52" i="1" l="1"/>
  <c r="K51" i="1"/>
</calcChain>
</file>

<file path=xl/sharedStrings.xml><?xml version="1.0" encoding="utf-8"?>
<sst xmlns="http://schemas.openxmlformats.org/spreadsheetml/2006/main" count="732" uniqueCount="96">
  <si>
    <t>Puntentelling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</si>
  <si>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</si>
  <si>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</si>
  <si>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</si>
  <si>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</si>
  <si>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</si>
  <si>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</si>
  <si>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</si>
  <si>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</si>
  <si>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</si>
  <si>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 xml:space="preserve"> Totaal</t>
  </si>
  <si>
    <t>Totaal</t>
  </si>
  <si>
    <t>Eind</t>
  </si>
  <si>
    <t>Datum: wedstrijden</t>
  </si>
  <si>
    <t>Gewicht</t>
  </si>
  <si>
    <t>Punten</t>
  </si>
  <si>
    <t>Plaats</t>
  </si>
  <si>
    <t>€ Euro.</t>
  </si>
  <si>
    <t xml:space="preserve">Bas </t>
  </si>
  <si>
    <t>Geovani</t>
  </si>
  <si>
    <t xml:space="preserve">Hein </t>
  </si>
  <si>
    <t xml:space="preserve">Henk </t>
  </si>
  <si>
    <t>Joop</t>
  </si>
  <si>
    <t>Jos</t>
  </si>
  <si>
    <t xml:space="preserve">Kees </t>
  </si>
  <si>
    <t xml:space="preserve">Koos </t>
  </si>
  <si>
    <t>Leo</t>
  </si>
  <si>
    <t xml:space="preserve">Lieke </t>
  </si>
  <si>
    <t xml:space="preserve">Marinus </t>
  </si>
  <si>
    <t xml:space="preserve">Martin </t>
  </si>
  <si>
    <t>Teun</t>
  </si>
  <si>
    <t xml:space="preserve">Vincent </t>
  </si>
  <si>
    <t>Wenny</t>
  </si>
  <si>
    <t>Willie W</t>
  </si>
  <si>
    <t>Xander</t>
  </si>
  <si>
    <t>Sortering op minste punten en hoogste gewicht:</t>
  </si>
  <si>
    <t>minus afval</t>
  </si>
  <si>
    <t xml:space="preserve">Geaceerd zijn Afvalwedstrijden </t>
  </si>
  <si>
    <t>Met strafpunten kan niet afvallen:</t>
  </si>
  <si>
    <t>Totaal gevangen:</t>
  </si>
  <si>
    <t>Totaal:</t>
  </si>
  <si>
    <t>Indeling Vakken</t>
  </si>
  <si>
    <t>Datum:</t>
  </si>
  <si>
    <t>Vakken</t>
  </si>
  <si>
    <t>Vak</t>
  </si>
  <si>
    <t>A</t>
  </si>
  <si>
    <t>B</t>
  </si>
  <si>
    <t>C</t>
  </si>
  <si>
    <t>Stek</t>
  </si>
  <si>
    <t>Vak A    Naam:</t>
  </si>
  <si>
    <t>Gewicht:</t>
  </si>
  <si>
    <t>Punten:</t>
  </si>
  <si>
    <t>Bijzonderheden:</t>
  </si>
  <si>
    <t xml:space="preserve"> </t>
  </si>
  <si>
    <t>Totaal vak A</t>
  </si>
  <si>
    <t>Vak B    Naam:</t>
  </si>
  <si>
    <t>Totaal vak B</t>
  </si>
  <si>
    <t>Vak C    Naam:</t>
  </si>
  <si>
    <t>Totaal vak C</t>
  </si>
  <si>
    <t xml:space="preserve">Jos B. </t>
  </si>
  <si>
    <t>Afgemeld</t>
  </si>
  <si>
    <t>herman</t>
  </si>
  <si>
    <t>Marcel</t>
  </si>
  <si>
    <t>Willy H</t>
  </si>
  <si>
    <t>1e wed.</t>
  </si>
  <si>
    <t>Herman van Alst</t>
  </si>
  <si>
    <t>Koos Kroon</t>
  </si>
  <si>
    <t>Lieke Boersma</t>
  </si>
  <si>
    <t>Vincent Hermsen</t>
  </si>
  <si>
    <t>Willie van Wijhe</t>
  </si>
  <si>
    <t>Jos Teelen</t>
  </si>
  <si>
    <t>Leo Roos</t>
  </si>
  <si>
    <t>Bas Boersma</t>
  </si>
  <si>
    <t>Hein Jansen</t>
  </si>
  <si>
    <t>Henk Schiphorst</t>
  </si>
  <si>
    <t>Kees Boersma</t>
  </si>
  <si>
    <t>Jos Bailly</t>
  </si>
  <si>
    <t>Marcel Raymann</t>
  </si>
  <si>
    <t>Marinus van Wildernis</t>
  </si>
  <si>
    <t>Joop Verhulsdonck</t>
  </si>
  <si>
    <t>Martin Bekkenk</t>
  </si>
  <si>
    <t>Teun Schrievers</t>
  </si>
  <si>
    <t>Willy  Hagen</t>
  </si>
  <si>
    <t>Geovani Schoop</t>
  </si>
  <si>
    <t>Xander Hoogboom</t>
  </si>
  <si>
    <t>Lieke  Boersma</t>
  </si>
  <si>
    <t>Wenny van Dinter</t>
  </si>
  <si>
    <t>Kees  Boersma</t>
  </si>
  <si>
    <t>Willy Hagen</t>
  </si>
  <si>
    <t>Marcel Raijmann</t>
  </si>
  <si>
    <t>gans topset gepikt</t>
  </si>
  <si>
    <t>1 vis 9.500 gr.</t>
  </si>
  <si>
    <t>afgemeld</t>
  </si>
  <si>
    <t>?</t>
  </si>
  <si>
    <t>;</t>
  </si>
  <si>
    <t>Bijgewerkt: 1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</si>
</sst>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0" x14ac:knownFonts="1">
    <font>
      <sz val="11"/>
      <color theme="1"/>
      <name val="Times New Roman"/>
      <family val="2"/>
      <scheme val="minor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8"/>
      <name val="Times New Roman"/>
      <family val="2"/>
      <scheme val="minor"/>
    </font>
    <font>
      <b/>
      <sz val="11"/>
      <color theme="1"/>
      <name val="Arial"/>
    </font>
    <font>
      <b/>
      <sz val="10"/>
      <color theme="1"/>
      <name val="Arial"/>
      <scheme val="major"/>
    </font>
    <font>
      <b/>
      <sz val="10"/>
      <name val="Arial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0" xfId="0" applyFont="1"/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0" fontId="1" fillId="0" borderId="0" xfId="0" applyFont="1"/>
    <xf numFmtId="3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3" fontId="1" fillId="5" borderId="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3" fontId="3" fillId="9" borderId="1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165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3" fontId="3" fillId="7" borderId="9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3" fontId="3" fillId="10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3" fontId="3" fillId="2" borderId="9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11" borderId="1" xfId="0" applyNumberFormat="1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0" fontId="3" fillId="6" borderId="11" xfId="0" applyFont="1" applyFill="1" applyBorder="1"/>
    <xf numFmtId="3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>
      <alignment horizontal="center"/>
    </xf>
    <xf numFmtId="0" fontId="3" fillId="0" borderId="14" xfId="0" applyFont="1" applyBorder="1"/>
    <xf numFmtId="3" fontId="3" fillId="0" borderId="14" xfId="0" applyNumberFormat="1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7" borderId="7" xfId="0" applyNumberFormat="1" applyFont="1" applyFill="1" applyBorder="1" applyAlignment="1">
      <alignment horizontal="center"/>
    </xf>
    <xf numFmtId="165" fontId="3" fillId="7" borderId="12" xfId="0" applyNumberFormat="1" applyFont="1" applyFill="1" applyBorder="1" applyAlignment="1" applyProtection="1">
      <alignment horizontal="center"/>
      <protection locked="0"/>
    </xf>
    <xf numFmtId="3" fontId="3" fillId="9" borderId="12" xfId="0" applyNumberFormat="1" applyFont="1" applyFill="1" applyBorder="1" applyAlignment="1">
      <alignment horizontal="center"/>
    </xf>
    <xf numFmtId="0" fontId="3" fillId="3" borderId="11" xfId="0" applyFont="1" applyFill="1" applyBorder="1"/>
    <xf numFmtId="3" fontId="3" fillId="0" borderId="16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3" fontId="5" fillId="9" borderId="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9" borderId="1" xfId="0" applyNumberFormat="1" applyFont="1" applyFill="1" applyBorder="1" applyAlignment="1">
      <alignment horizontal="center"/>
    </xf>
    <xf numFmtId="3" fontId="7" fillId="11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9" borderId="1" xfId="0" applyNumberFormat="1" applyFont="1" applyFill="1" applyBorder="1" applyAlignment="1">
      <alignment horizontal="center" wrapText="1"/>
    </xf>
    <xf numFmtId="3" fontId="3" fillId="9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11" borderId="1" xfId="0" applyNumberFormat="1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5" fillId="15" borderId="1" xfId="0" applyNumberFormat="1" applyFont="1" applyFill="1" applyBorder="1" applyAlignment="1">
      <alignment horizontal="center"/>
    </xf>
    <xf numFmtId="3" fontId="5" fillId="11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3" fontId="3" fillId="13" borderId="0" xfId="0" applyNumberFormat="1" applyFont="1" applyFill="1" applyAlignment="1">
      <alignment horizontal="center"/>
    </xf>
    <xf numFmtId="0" fontId="3" fillId="11" borderId="0" xfId="0" applyFont="1" applyFill="1" applyAlignment="1">
      <alignment horizontal="center" vertical="distributed"/>
    </xf>
    <xf numFmtId="164" fontId="3" fillId="11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3" fontId="5" fillId="14" borderId="1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3" fillId="3" borderId="6" xfId="0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vertical="center"/>
    </xf>
    <xf numFmtId="49" fontId="4" fillId="3" borderId="11" xfId="0" applyNumberFormat="1" applyFont="1" applyFill="1" applyBorder="1" applyAlignment="1">
      <alignment horizontal="center" vertical="distributed"/>
    </xf>
    <xf numFmtId="0" fontId="3" fillId="3" borderId="12" xfId="0" applyFont="1" applyFill="1" applyBorder="1" applyAlignment="1">
      <alignment vertical="center"/>
    </xf>
    <xf numFmtId="165" fontId="3" fillId="0" borderId="3" xfId="0" applyNumberFormat="1" applyFont="1" applyBorder="1" applyAlignment="1">
      <alignment horizontal="center"/>
    </xf>
    <xf numFmtId="3" fontId="3" fillId="12" borderId="1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</cellXfs>
  <cellStyles count="1">
    <cellStyle name="Standaard" xfId="0" builtinId="0"/>
  </cellStyles>
  <dxfs count="27"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6" tint="0.3999755851924192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30:M50" headerRowCount="0" totalsRowShown="0" headerRowDxfId="26" dataDxfId="25">
  <sortState xmlns:xlrd2="http://schemas.microsoft.com/office/spreadsheetml/2017/richdata2" ref="A30:M50">
    <sortCondition descending="1" ref="M30:M50"/>
  </sortState>
  <tableColumns count="13">
    <tableColumn id="1" xr3:uid="{00000000-0010-0000-0000-000001000000}" name="Kolom1" dataDxfId="24"/>
    <tableColumn id="2" xr3:uid="{00000000-0010-0000-0000-000002000000}" name="Kolom2" headerRowDxfId="23" dataDxfId="22"/>
    <tableColumn id="3" xr3:uid="{00000000-0010-0000-0000-000003000000}" name="Kolom3" headerRowDxfId="21" dataDxfId="20"/>
    <tableColumn id="4" xr3:uid="{00000000-0010-0000-0000-000004000000}" name="Kolom4" headerRowDxfId="19" dataDxfId="18"/>
    <tableColumn id="5" xr3:uid="{00000000-0010-0000-0000-000005000000}" name="Kolom5" headerRowDxfId="17" dataDxfId="16"/>
    <tableColumn id="6" xr3:uid="{00000000-0010-0000-0000-000006000000}" name="Kolom6" headerRowDxfId="15" dataDxfId="14"/>
    <tableColumn id="7" xr3:uid="{00000000-0010-0000-0000-000007000000}" name="Kolom7" headerRowDxfId="13" dataDxfId="12"/>
    <tableColumn id="8" xr3:uid="{00000000-0010-0000-0000-000008000000}" name="Kolom8" headerRowDxfId="11" dataDxfId="10"/>
    <tableColumn id="9" xr3:uid="{00000000-0010-0000-0000-000009000000}" name="Kolom9" headerRowDxfId="9" dataDxfId="8"/>
    <tableColumn id="10" xr3:uid="{00000000-0010-0000-0000-00000A000000}" name="Kolom10" headerRowDxfId="7" dataDxfId="6"/>
    <tableColumn id="14" xr3:uid="{00000000-0010-0000-0000-00000E000000}" name="Kolom14" headerRowDxfId="5" dataDxfId="4">
      <calculatedColumnFormula>SUM(B31:J31)</calculatedColumnFormula>
    </tableColumn>
    <tableColumn id="15" xr3:uid="{9C3CF5BD-8902-45F3-A795-259B9FAB40B7}" name="Kolom15" headerRowDxfId="3" dataDxfId="2"/>
    <tableColumn id="16" xr3:uid="{CEECE9EB-9DC7-4D6F-BB44-2ECDC7025E08}" name="Kolom16" headerRowDxfId="1" dataDxfId="0">
      <calculatedColumnFormula>SUM(B31:J31)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5546875" defaultRowHeight="15" x14ac:dyDescent="0.25"/>
  <cols>
    <col min="1" max="1" width="30.5703125" style="23" customWidth="1"/>
    <col min="2" max="10" width="10.7109375" style="24" customWidth="1"/>
    <col min="11" max="11" width="13.140625" style="27" customWidth="1"/>
    <col min="12" max="12" width="10.140625" style="27" customWidth="1"/>
    <col min="13" max="13" width="9.85546875" style="27" customWidth="1"/>
    <col min="14" max="14" width="8.85546875" style="23"/>
    <col min="15" max="18" width="8.85546875" style="27"/>
    <col min="19" max="16384" width="8.85546875" style="23"/>
  </cols>
  <sheetData>
    <row r="1" spans="1:15" ht="28.5" customHeight="1" thickBot="1" x14ac:dyDescent="0.3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  <c r="M1" s="102"/>
      <c r="N1" s="103"/>
      <c r="O1" s="22"/>
    </row>
    <row r="2" spans="1:15" ht="25.5" customHeight="1" x14ac:dyDescent="0.25">
      <c r="A2" s="109" t="s">
        <v>13</v>
      </c>
      <c r="B2" s="110">
        <v>44666</v>
      </c>
      <c r="C2" s="110">
        <v>44680</v>
      </c>
      <c r="D2" s="110">
        <v>44694</v>
      </c>
      <c r="E2" s="110">
        <v>44708</v>
      </c>
      <c r="F2" s="110">
        <v>44722</v>
      </c>
      <c r="G2" s="110">
        <v>44743</v>
      </c>
      <c r="H2" s="110">
        <v>44792</v>
      </c>
      <c r="I2" s="110">
        <v>44820</v>
      </c>
      <c r="J2" s="110">
        <v>44834</v>
      </c>
      <c r="K2" s="111" t="s">
        <v>14</v>
      </c>
      <c r="L2" s="111" t="s">
        <v>15</v>
      </c>
      <c r="M2" s="111" t="s">
        <v>12</v>
      </c>
      <c r="N2" s="112" t="s">
        <v>17</v>
      </c>
      <c r="O2" s="22"/>
    </row>
    <row r="3" spans="1:15" ht="28.5" customHeight="1" x14ac:dyDescent="0.25">
      <c r="A3" s="113" t="s">
        <v>95</v>
      </c>
      <c r="B3" s="54" t="s">
        <v>64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106" t="s">
        <v>10</v>
      </c>
      <c r="L3" s="106" t="s">
        <v>11</v>
      </c>
      <c r="M3" s="106" t="s">
        <v>16</v>
      </c>
      <c r="N3" s="114"/>
      <c r="O3" s="22"/>
    </row>
    <row r="4" spans="1:15" ht="25.5" customHeight="1" x14ac:dyDescent="0.25">
      <c r="A4" s="32" t="s">
        <v>68</v>
      </c>
      <c r="B4" s="79">
        <v>2</v>
      </c>
      <c r="C4" s="79">
        <v>2</v>
      </c>
      <c r="D4" s="80">
        <v>3</v>
      </c>
      <c r="E4" s="80">
        <v>4</v>
      </c>
      <c r="F4" s="24">
        <v>1</v>
      </c>
      <c r="G4" s="24">
        <v>1</v>
      </c>
      <c r="H4" s="84">
        <v>8</v>
      </c>
      <c r="I4" s="24">
        <v>1</v>
      </c>
      <c r="J4" s="24">
        <v>1</v>
      </c>
      <c r="K4" s="48">
        <v>56620</v>
      </c>
      <c r="L4" s="28">
        <f>SUM(B4:J4)-D4-E4-H4</f>
        <v>8</v>
      </c>
      <c r="M4" s="107">
        <v>1</v>
      </c>
      <c r="N4" s="21">
        <v>150</v>
      </c>
      <c r="O4" s="22"/>
    </row>
    <row r="5" spans="1:15" ht="25.5" customHeight="1" x14ac:dyDescent="0.25">
      <c r="A5" s="32" t="s">
        <v>82</v>
      </c>
      <c r="B5" s="80">
        <v>7</v>
      </c>
      <c r="C5" s="79">
        <v>2</v>
      </c>
      <c r="D5" s="80">
        <v>2</v>
      </c>
      <c r="E5" s="79">
        <v>1</v>
      </c>
      <c r="F5" s="24">
        <v>1</v>
      </c>
      <c r="G5" s="24">
        <v>2</v>
      </c>
      <c r="H5" s="27">
        <v>1</v>
      </c>
      <c r="I5" s="33">
        <v>6</v>
      </c>
      <c r="J5" s="24">
        <v>2</v>
      </c>
      <c r="K5" s="48">
        <v>38500</v>
      </c>
      <c r="L5" s="28">
        <f>SUM(B5:J5)-B5-D5-I5</f>
        <v>9</v>
      </c>
      <c r="M5" s="96">
        <v>2</v>
      </c>
      <c r="N5" s="21">
        <v>120</v>
      </c>
      <c r="O5" s="22"/>
    </row>
    <row r="6" spans="1:15" ht="25.5" customHeight="1" x14ac:dyDescent="0.25">
      <c r="A6" s="32" t="s">
        <v>66</v>
      </c>
      <c r="B6" s="79">
        <v>1</v>
      </c>
      <c r="C6" s="79">
        <v>1</v>
      </c>
      <c r="D6" s="80">
        <v>7</v>
      </c>
      <c r="E6" s="80">
        <v>7</v>
      </c>
      <c r="F6" s="24">
        <v>2</v>
      </c>
      <c r="G6" s="24">
        <v>1</v>
      </c>
      <c r="H6" s="27">
        <v>1</v>
      </c>
      <c r="I6" s="24">
        <v>3</v>
      </c>
      <c r="J6" s="33">
        <v>5</v>
      </c>
      <c r="K6" s="48">
        <v>19700</v>
      </c>
      <c r="L6" s="28">
        <f>SUM(B6:J6)-D6-E6-J6</f>
        <v>9</v>
      </c>
      <c r="M6" s="108">
        <v>3</v>
      </c>
      <c r="N6" s="21">
        <v>100</v>
      </c>
      <c r="O6" s="22"/>
    </row>
    <row r="7" spans="1:15" ht="25.5" customHeight="1" x14ac:dyDescent="0.25">
      <c r="A7" s="32" t="s">
        <v>65</v>
      </c>
      <c r="B7" s="79">
        <v>1</v>
      </c>
      <c r="C7" s="79">
        <v>1</v>
      </c>
      <c r="D7" s="80">
        <v>7</v>
      </c>
      <c r="E7" s="80">
        <v>7</v>
      </c>
      <c r="F7" s="24">
        <v>1</v>
      </c>
      <c r="G7" s="33">
        <v>7</v>
      </c>
      <c r="H7" s="24">
        <v>4</v>
      </c>
      <c r="I7" s="24">
        <v>1</v>
      </c>
      <c r="J7" s="24">
        <v>2</v>
      </c>
      <c r="K7" s="48">
        <v>51780</v>
      </c>
      <c r="L7" s="28">
        <f>SUM(B7:J7)-D7-E7-G7</f>
        <v>10</v>
      </c>
      <c r="M7" s="97">
        <v>4</v>
      </c>
      <c r="N7" s="21">
        <v>90</v>
      </c>
      <c r="O7" s="22"/>
    </row>
    <row r="8" spans="1:15" ht="25.5" customHeight="1" x14ac:dyDescent="0.25">
      <c r="A8" s="32" t="s">
        <v>70</v>
      </c>
      <c r="B8" s="24">
        <v>2</v>
      </c>
      <c r="C8" s="80">
        <v>8</v>
      </c>
      <c r="D8" s="79">
        <v>1</v>
      </c>
      <c r="E8" s="79">
        <v>2</v>
      </c>
      <c r="F8" s="33">
        <v>6</v>
      </c>
      <c r="G8" s="33">
        <v>4</v>
      </c>
      <c r="H8" s="27">
        <v>2</v>
      </c>
      <c r="I8" s="24">
        <v>3</v>
      </c>
      <c r="J8" s="24">
        <v>1</v>
      </c>
      <c r="K8" s="48">
        <v>11410</v>
      </c>
      <c r="L8" s="28">
        <f>SUM(B8:J8)-C8-F8-G8</f>
        <v>11</v>
      </c>
      <c r="M8" s="97">
        <v>5</v>
      </c>
      <c r="N8" s="21">
        <v>80</v>
      </c>
      <c r="O8" s="22"/>
    </row>
    <row r="9" spans="1:15" ht="25.5" customHeight="1" x14ac:dyDescent="0.25">
      <c r="A9" s="32" t="s">
        <v>81</v>
      </c>
      <c r="B9" s="82">
        <v>7</v>
      </c>
      <c r="C9" s="79">
        <v>1</v>
      </c>
      <c r="D9" s="79">
        <v>2</v>
      </c>
      <c r="E9" s="79">
        <v>2</v>
      </c>
      <c r="F9" s="33">
        <v>7</v>
      </c>
      <c r="G9" s="24">
        <v>1</v>
      </c>
      <c r="H9" s="27">
        <v>2</v>
      </c>
      <c r="I9" s="33">
        <v>5</v>
      </c>
      <c r="J9" s="24">
        <v>4</v>
      </c>
      <c r="K9" s="48">
        <v>27460</v>
      </c>
      <c r="L9" s="28">
        <f>SUM(B9:J9)-B9-F9-I9</f>
        <v>12</v>
      </c>
      <c r="M9" s="97">
        <v>6</v>
      </c>
      <c r="N9" s="21">
        <v>70</v>
      </c>
      <c r="O9" s="22"/>
    </row>
    <row r="10" spans="1:15" ht="25.5" customHeight="1" x14ac:dyDescent="0.25">
      <c r="A10" s="32" t="s">
        <v>69</v>
      </c>
      <c r="B10" s="79">
        <v>2</v>
      </c>
      <c r="C10" s="79">
        <v>3</v>
      </c>
      <c r="D10" s="80">
        <v>4</v>
      </c>
      <c r="E10" s="79">
        <v>3</v>
      </c>
      <c r="F10" s="33">
        <v>4</v>
      </c>
      <c r="G10" s="33">
        <v>4</v>
      </c>
      <c r="H10" s="27">
        <v>1</v>
      </c>
      <c r="I10" s="24">
        <v>1</v>
      </c>
      <c r="J10" s="24">
        <v>3</v>
      </c>
      <c r="K10" s="48">
        <v>18440</v>
      </c>
      <c r="L10" s="28">
        <f>SUM(B10:J10)-D10-F10-G10</f>
        <v>13</v>
      </c>
      <c r="M10" s="97">
        <v>7</v>
      </c>
      <c r="N10" s="21">
        <v>60</v>
      </c>
      <c r="O10" s="22"/>
    </row>
    <row r="11" spans="1:15" ht="25.5" customHeight="1" x14ac:dyDescent="0.25">
      <c r="A11" s="32" t="s">
        <v>73</v>
      </c>
      <c r="B11" s="79">
        <v>3</v>
      </c>
      <c r="C11" s="79">
        <v>3</v>
      </c>
      <c r="D11" s="80">
        <v>7</v>
      </c>
      <c r="E11" s="80">
        <v>3</v>
      </c>
      <c r="F11" s="24">
        <v>3</v>
      </c>
      <c r="G11" s="24">
        <v>2</v>
      </c>
      <c r="H11" s="27">
        <v>3</v>
      </c>
      <c r="I11" s="33">
        <v>4</v>
      </c>
      <c r="J11" s="24">
        <v>1</v>
      </c>
      <c r="K11" s="48">
        <v>6425</v>
      </c>
      <c r="L11" s="28">
        <f>SUM(B11:J11)-D11-E11-I11</f>
        <v>15</v>
      </c>
      <c r="M11" s="97">
        <v>8</v>
      </c>
      <c r="N11" s="21">
        <v>50</v>
      </c>
      <c r="O11" s="22"/>
    </row>
    <row r="12" spans="1:15" ht="25.5" customHeight="1" x14ac:dyDescent="0.25">
      <c r="A12" s="32" t="s">
        <v>71</v>
      </c>
      <c r="B12" s="79">
        <v>3</v>
      </c>
      <c r="C12" s="80">
        <v>7</v>
      </c>
      <c r="D12" s="79">
        <v>3</v>
      </c>
      <c r="E12" s="80">
        <v>4</v>
      </c>
      <c r="F12" s="24">
        <v>2</v>
      </c>
      <c r="G12" s="24">
        <v>3</v>
      </c>
      <c r="H12" s="84">
        <v>7</v>
      </c>
      <c r="I12" s="24">
        <v>3</v>
      </c>
      <c r="J12" s="24">
        <v>3</v>
      </c>
      <c r="K12" s="48">
        <v>7590</v>
      </c>
      <c r="L12" s="28">
        <f>SUM(B12:J12)-C12-E12-H12</f>
        <v>17</v>
      </c>
      <c r="M12" s="97">
        <v>9</v>
      </c>
      <c r="N12" s="21">
        <v>40</v>
      </c>
      <c r="O12" s="22"/>
    </row>
    <row r="13" spans="1:15" ht="25.5" customHeight="1" x14ac:dyDescent="0.25">
      <c r="A13" s="32" t="s">
        <v>86</v>
      </c>
      <c r="B13" s="79">
        <v>4</v>
      </c>
      <c r="C13" s="80">
        <v>8</v>
      </c>
      <c r="D13" s="79">
        <v>4</v>
      </c>
      <c r="E13" s="79">
        <v>1</v>
      </c>
      <c r="F13" s="24">
        <v>4</v>
      </c>
      <c r="G13" s="24">
        <v>2</v>
      </c>
      <c r="H13" s="27">
        <v>2</v>
      </c>
      <c r="I13" s="33">
        <v>5</v>
      </c>
      <c r="J13" s="33">
        <v>8</v>
      </c>
      <c r="K13" s="48">
        <v>5230</v>
      </c>
      <c r="L13" s="28">
        <f>SUM(B13:J13)-C13-I13-J13</f>
        <v>17</v>
      </c>
      <c r="M13" s="97">
        <v>10</v>
      </c>
      <c r="N13" s="21">
        <v>35</v>
      </c>
      <c r="O13" s="22"/>
    </row>
    <row r="14" spans="1:15" ht="25.5" customHeight="1" x14ac:dyDescent="0.25">
      <c r="A14" s="32" t="s">
        <v>79</v>
      </c>
      <c r="B14" s="80">
        <v>7</v>
      </c>
      <c r="C14" s="79">
        <v>4</v>
      </c>
      <c r="D14" s="79">
        <v>5</v>
      </c>
      <c r="E14" s="79">
        <v>3</v>
      </c>
      <c r="F14" s="24">
        <v>3</v>
      </c>
      <c r="G14" s="24">
        <v>3</v>
      </c>
      <c r="H14" s="84">
        <v>7</v>
      </c>
      <c r="I14" s="24">
        <v>2</v>
      </c>
      <c r="J14" s="33">
        <v>6</v>
      </c>
      <c r="K14" s="48">
        <v>5470</v>
      </c>
      <c r="L14" s="28">
        <f>SUM(B14:J14)-B14-H14-J14</f>
        <v>20</v>
      </c>
      <c r="M14" s="48"/>
      <c r="N14" s="21"/>
      <c r="O14" s="22"/>
    </row>
    <row r="15" spans="1:15" ht="25.5" customHeight="1" x14ac:dyDescent="0.25">
      <c r="A15" s="32" t="s">
        <v>75</v>
      </c>
      <c r="B15" s="79">
        <v>4</v>
      </c>
      <c r="C15" s="80">
        <v>8</v>
      </c>
      <c r="D15" s="80">
        <v>8</v>
      </c>
      <c r="E15" s="79">
        <v>4</v>
      </c>
      <c r="F15" s="24">
        <v>2</v>
      </c>
      <c r="G15" s="24">
        <v>5</v>
      </c>
      <c r="H15" s="84">
        <v>8</v>
      </c>
      <c r="I15" s="24">
        <v>4</v>
      </c>
      <c r="J15" s="24">
        <v>3</v>
      </c>
      <c r="K15" s="48">
        <v>3820</v>
      </c>
      <c r="L15" s="28">
        <f>SUM(B15:J15)-C15-D15-H15</f>
        <v>22</v>
      </c>
      <c r="M15" s="48"/>
      <c r="N15" s="21"/>
      <c r="O15" s="22"/>
    </row>
    <row r="16" spans="1:15" ht="25.5" customHeight="1" x14ac:dyDescent="0.25">
      <c r="A16" s="32" t="s">
        <v>74</v>
      </c>
      <c r="B16" s="79">
        <v>4</v>
      </c>
      <c r="C16" s="80">
        <v>7</v>
      </c>
      <c r="D16" s="79">
        <v>1</v>
      </c>
      <c r="E16" s="79">
        <v>6</v>
      </c>
      <c r="F16" s="24">
        <v>3</v>
      </c>
      <c r="G16" s="33">
        <v>7</v>
      </c>
      <c r="H16" s="27">
        <v>3</v>
      </c>
      <c r="I16" s="24">
        <v>5</v>
      </c>
      <c r="J16" s="33">
        <v>8</v>
      </c>
      <c r="K16" s="48">
        <v>3685</v>
      </c>
      <c r="L16" s="28">
        <f>SUM(B16:J16)-C16-G16-J16</f>
        <v>22</v>
      </c>
      <c r="M16" s="48"/>
      <c r="N16" s="34"/>
      <c r="O16" s="22"/>
    </row>
    <row r="17" spans="1:18" ht="25.5" customHeight="1" x14ac:dyDescent="0.25">
      <c r="A17" s="32" t="s">
        <v>76</v>
      </c>
      <c r="B17" s="80">
        <v>5</v>
      </c>
      <c r="C17" s="79">
        <v>3</v>
      </c>
      <c r="D17" s="80">
        <v>5</v>
      </c>
      <c r="E17" s="79">
        <v>1</v>
      </c>
      <c r="F17" s="24">
        <v>5</v>
      </c>
      <c r="G17" s="33">
        <v>8</v>
      </c>
      <c r="H17" s="27">
        <v>5</v>
      </c>
      <c r="I17" s="24">
        <v>4</v>
      </c>
      <c r="J17" s="24">
        <v>4</v>
      </c>
      <c r="K17" s="48">
        <v>2375</v>
      </c>
      <c r="L17" s="28">
        <f>SUM(B17:J17)-B17-D17-G17</f>
        <v>22</v>
      </c>
      <c r="M17" s="48"/>
      <c r="N17" s="34"/>
      <c r="O17" s="22"/>
    </row>
    <row r="18" spans="1:18" ht="25.5" customHeight="1" x14ac:dyDescent="0.25">
      <c r="A18" s="32" t="s">
        <v>77</v>
      </c>
      <c r="B18" s="79">
        <v>5</v>
      </c>
      <c r="C18" s="79">
        <v>3</v>
      </c>
      <c r="D18" s="79">
        <v>5</v>
      </c>
      <c r="E18" s="79">
        <v>2</v>
      </c>
      <c r="F18" s="33">
        <v>6</v>
      </c>
      <c r="G18" s="24">
        <v>3</v>
      </c>
      <c r="H18" s="84">
        <v>7</v>
      </c>
      <c r="I18" s="33">
        <v>8</v>
      </c>
      <c r="J18" s="24">
        <v>5</v>
      </c>
      <c r="K18" s="48">
        <v>3750</v>
      </c>
      <c r="L18" s="28">
        <f>SUM(B18:J18)-F18-H18-I18</f>
        <v>23</v>
      </c>
      <c r="M18" s="48"/>
      <c r="N18" s="34"/>
      <c r="O18" s="22"/>
    </row>
    <row r="19" spans="1:18" ht="25.5" customHeight="1" x14ac:dyDescent="0.25">
      <c r="A19" s="32" t="s">
        <v>78</v>
      </c>
      <c r="B19" s="80">
        <v>6</v>
      </c>
      <c r="C19" s="80">
        <v>7</v>
      </c>
      <c r="D19" s="79">
        <v>5</v>
      </c>
      <c r="E19" s="80">
        <v>7</v>
      </c>
      <c r="F19" s="24">
        <v>4</v>
      </c>
      <c r="G19" s="24">
        <v>5</v>
      </c>
      <c r="H19" s="24">
        <v>4</v>
      </c>
      <c r="I19" s="24">
        <v>6</v>
      </c>
      <c r="J19" s="24">
        <v>2</v>
      </c>
      <c r="K19" s="48">
        <v>3000</v>
      </c>
      <c r="L19" s="28">
        <f>SUM(B19:J19)-C19-E19-B19</f>
        <v>26</v>
      </c>
      <c r="M19" s="48"/>
      <c r="N19" s="21"/>
      <c r="O19" s="22"/>
    </row>
    <row r="20" spans="1:18" ht="25.5" customHeight="1" x14ac:dyDescent="0.25">
      <c r="A20" s="32" t="s">
        <v>83</v>
      </c>
      <c r="B20" s="80">
        <v>8</v>
      </c>
      <c r="C20" s="79">
        <v>4</v>
      </c>
      <c r="D20" s="79">
        <v>2</v>
      </c>
      <c r="E20" s="80">
        <v>7</v>
      </c>
      <c r="F20" s="24">
        <v>5</v>
      </c>
      <c r="G20" s="24">
        <v>7</v>
      </c>
      <c r="H20" s="27">
        <v>7</v>
      </c>
      <c r="I20" s="24">
        <v>2</v>
      </c>
      <c r="J20" s="33">
        <v>8</v>
      </c>
      <c r="K20" s="48">
        <v>4370</v>
      </c>
      <c r="L20" s="28">
        <f>SUM(B20:J20)-B20-E20-J20</f>
        <v>27</v>
      </c>
      <c r="M20" s="48"/>
      <c r="N20" s="21"/>
      <c r="O20" s="22"/>
    </row>
    <row r="21" spans="1:18" ht="25.5" customHeight="1" x14ac:dyDescent="0.25">
      <c r="A21" s="32" t="s">
        <v>72</v>
      </c>
      <c r="B21" s="79">
        <v>3</v>
      </c>
      <c r="C21" s="79">
        <v>2</v>
      </c>
      <c r="D21" s="79">
        <v>1</v>
      </c>
      <c r="E21" s="80">
        <v>8</v>
      </c>
      <c r="F21" s="24">
        <v>7</v>
      </c>
      <c r="G21" s="33">
        <v>8</v>
      </c>
      <c r="H21" s="84">
        <v>8</v>
      </c>
      <c r="I21" s="24">
        <v>8</v>
      </c>
      <c r="J21" s="24">
        <v>8</v>
      </c>
      <c r="K21" s="48">
        <v>26640</v>
      </c>
      <c r="L21" s="28">
        <f>SUM(B21:J21)-E21-G21-H21</f>
        <v>29</v>
      </c>
      <c r="M21" s="48"/>
      <c r="N21" s="34"/>
      <c r="O21" s="22"/>
    </row>
    <row r="22" spans="1:18" ht="25.5" customHeight="1" x14ac:dyDescent="0.25">
      <c r="A22" s="32" t="s">
        <v>67</v>
      </c>
      <c r="B22" s="79">
        <v>1</v>
      </c>
      <c r="C22" s="80">
        <v>8</v>
      </c>
      <c r="D22" s="79">
        <v>3</v>
      </c>
      <c r="E22" s="80">
        <v>8</v>
      </c>
      <c r="F22" s="24">
        <v>5</v>
      </c>
      <c r="G22" s="33">
        <v>8</v>
      </c>
      <c r="H22" s="24">
        <v>8</v>
      </c>
      <c r="I22" s="24">
        <v>8</v>
      </c>
      <c r="J22" s="24">
        <v>8</v>
      </c>
      <c r="K22" s="48">
        <v>10010</v>
      </c>
      <c r="L22" s="28">
        <f>SUM(B22:J22)-C22-E22-G22</f>
        <v>33</v>
      </c>
      <c r="M22" s="48"/>
      <c r="N22" s="34"/>
      <c r="O22" s="22"/>
    </row>
    <row r="23" spans="1:18" s="95" customFormat="1" ht="25.5" customHeight="1" x14ac:dyDescent="0.25">
      <c r="A23" s="85" t="s">
        <v>80</v>
      </c>
      <c r="B23" s="86">
        <v>7</v>
      </c>
      <c r="C23" s="87">
        <v>8</v>
      </c>
      <c r="D23" s="86">
        <v>3</v>
      </c>
      <c r="E23" s="87">
        <v>8</v>
      </c>
      <c r="F23" s="88">
        <v>8</v>
      </c>
      <c r="G23" s="89">
        <v>6</v>
      </c>
      <c r="H23" s="90">
        <v>8</v>
      </c>
      <c r="I23" s="89">
        <v>8</v>
      </c>
      <c r="J23" s="89">
        <v>4</v>
      </c>
      <c r="K23" s="91">
        <v>80</v>
      </c>
      <c r="L23" s="92">
        <f>SUM(B23:J23)-C23-E23-F23</f>
        <v>36</v>
      </c>
      <c r="M23" s="91"/>
      <c r="N23" s="93"/>
      <c r="O23" s="94"/>
      <c r="P23" s="90"/>
      <c r="Q23" s="90"/>
      <c r="R23" s="90"/>
    </row>
    <row r="24" spans="1:18" ht="25.5" customHeight="1" x14ac:dyDescent="0.25">
      <c r="A24" s="32" t="s">
        <v>84</v>
      </c>
      <c r="B24" s="80">
        <v>8</v>
      </c>
      <c r="C24" s="79">
        <v>7</v>
      </c>
      <c r="D24" s="79">
        <v>7</v>
      </c>
      <c r="E24" s="80">
        <v>8</v>
      </c>
      <c r="F24" s="24">
        <v>7</v>
      </c>
      <c r="G24" s="33">
        <v>8</v>
      </c>
      <c r="H24" s="27">
        <v>8</v>
      </c>
      <c r="I24" s="24">
        <v>2</v>
      </c>
      <c r="J24" s="24">
        <v>8</v>
      </c>
      <c r="K24" s="48">
        <v>3900</v>
      </c>
      <c r="L24" s="28">
        <f>SUM(B24:J24)-B24-E24-G24</f>
        <v>39</v>
      </c>
      <c r="M24" s="48"/>
      <c r="N24" s="34"/>
      <c r="O24" s="22"/>
    </row>
    <row r="25" spans="1:18" ht="21" customHeight="1" thickBot="1" x14ac:dyDescent="0.3">
      <c r="A25" s="45" t="s">
        <v>35</v>
      </c>
      <c r="B25" s="46"/>
      <c r="C25" s="46"/>
      <c r="D25" s="46"/>
      <c r="E25" s="47"/>
      <c r="F25" s="47"/>
      <c r="G25" s="47"/>
      <c r="H25" s="47"/>
      <c r="I25" s="47"/>
      <c r="J25" s="47"/>
      <c r="K25" s="35"/>
      <c r="L25" s="35"/>
      <c r="M25" s="35"/>
      <c r="N25" s="36"/>
      <c r="O25" s="22"/>
    </row>
    <row r="26" spans="1:18" x14ac:dyDescent="0.25">
      <c r="A26" s="105"/>
      <c r="B26" s="104"/>
      <c r="C26" s="104"/>
      <c r="D26" s="104"/>
      <c r="E26" s="104"/>
      <c r="F26" s="104"/>
      <c r="G26" s="104"/>
      <c r="H26" s="104"/>
      <c r="I26" s="104"/>
      <c r="J26" s="104"/>
      <c r="K26" s="98"/>
      <c r="L26" s="98"/>
      <c r="M26" s="98"/>
      <c r="N26" s="105"/>
      <c r="O26" s="22"/>
    </row>
    <row r="27" spans="1:18" ht="21" customHeight="1" thickBot="1" x14ac:dyDescent="0.3">
      <c r="A27" s="105"/>
      <c r="B27" s="104"/>
      <c r="C27" s="104"/>
      <c r="D27" s="104"/>
      <c r="E27" s="104"/>
      <c r="F27" s="104"/>
      <c r="G27" s="104"/>
      <c r="H27" s="104"/>
      <c r="I27" s="104"/>
      <c r="J27" s="104"/>
      <c r="K27" s="98"/>
      <c r="L27" s="98"/>
      <c r="M27" s="98"/>
      <c r="N27" s="105"/>
      <c r="O27" s="22"/>
    </row>
    <row r="28" spans="1:18" s="27" customFormat="1" ht="30" customHeight="1" x14ac:dyDescent="0.25">
      <c r="A28" s="117" t="str">
        <f>$A$3</f>
        <v>Bijgewerkt: 1 oktober</v>
      </c>
      <c r="B28" s="20" t="s">
        <v>1</v>
      </c>
      <c r="C28" s="20" t="s">
        <v>2</v>
      </c>
      <c r="D28" s="20" t="s">
        <v>3</v>
      </c>
      <c r="E28" s="20" t="s">
        <v>4</v>
      </c>
      <c r="F28" s="20" t="s">
        <v>5</v>
      </c>
      <c r="G28" s="20" t="s">
        <v>6</v>
      </c>
      <c r="H28" s="20" t="s">
        <v>7</v>
      </c>
      <c r="I28" s="20" t="s">
        <v>8</v>
      </c>
      <c r="J28" s="20" t="s">
        <v>9</v>
      </c>
      <c r="K28" s="38" t="s">
        <v>10</v>
      </c>
      <c r="L28" s="38" t="s">
        <v>14</v>
      </c>
      <c r="M28" s="38" t="s">
        <v>11</v>
      </c>
      <c r="N28" s="75"/>
      <c r="O28" s="22"/>
    </row>
    <row r="29" spans="1:18" s="52" customFormat="1" ht="25.5" customHeight="1" x14ac:dyDescent="0.25">
      <c r="A29" s="39" t="s">
        <v>13</v>
      </c>
      <c r="B29" s="60">
        <v>44666</v>
      </c>
      <c r="C29" s="60">
        <v>44680</v>
      </c>
      <c r="D29" s="60">
        <v>44694</v>
      </c>
      <c r="E29" s="60">
        <v>44708</v>
      </c>
      <c r="F29" s="60">
        <v>44722</v>
      </c>
      <c r="G29" s="60">
        <v>44743</v>
      </c>
      <c r="H29" s="60">
        <v>44792</v>
      </c>
      <c r="I29" s="60">
        <v>44820</v>
      </c>
      <c r="J29" s="60">
        <v>44834</v>
      </c>
      <c r="K29" s="37" t="s">
        <v>36</v>
      </c>
      <c r="L29" s="37" t="s">
        <v>16</v>
      </c>
      <c r="M29" s="37" t="s">
        <v>14</v>
      </c>
      <c r="N29" s="118"/>
      <c r="O29" s="115"/>
    </row>
    <row r="30" spans="1:18" ht="25.5" customHeight="1" x14ac:dyDescent="0.25">
      <c r="A30" s="32" t="s">
        <v>68</v>
      </c>
      <c r="B30" s="51">
        <v>3900</v>
      </c>
      <c r="C30" s="24">
        <v>2520</v>
      </c>
      <c r="D30" s="77">
        <v>10</v>
      </c>
      <c r="E30" s="33">
        <v>20</v>
      </c>
      <c r="F30" s="51">
        <v>3660</v>
      </c>
      <c r="G30" s="24">
        <v>26000</v>
      </c>
      <c r="H30" s="33">
        <v>0</v>
      </c>
      <c r="I30" s="24">
        <v>8320</v>
      </c>
      <c r="J30" s="24">
        <v>12220</v>
      </c>
      <c r="K30" s="48">
        <f>SUM(B30:J30)-Tabel2[[#This Row],[Kolom4]]-Tabel2[[#This Row],[Kolom5]]</f>
        <v>56620</v>
      </c>
      <c r="L30" s="24"/>
      <c r="M30" s="116">
        <f t="shared" ref="M30:M50" si="0">SUM(B30:J30)</f>
        <v>56650</v>
      </c>
      <c r="N30" s="34"/>
      <c r="O30" s="22"/>
    </row>
    <row r="31" spans="1:18" ht="25.5" customHeight="1" x14ac:dyDescent="0.25">
      <c r="A31" s="32" t="s">
        <v>65</v>
      </c>
      <c r="B31" s="24">
        <v>4280</v>
      </c>
      <c r="C31" s="24">
        <v>3660</v>
      </c>
      <c r="D31" s="33">
        <v>0</v>
      </c>
      <c r="E31" s="33">
        <v>0</v>
      </c>
      <c r="F31" s="24">
        <v>31980</v>
      </c>
      <c r="G31" s="33">
        <v>0</v>
      </c>
      <c r="H31" s="24">
        <v>70</v>
      </c>
      <c r="I31" s="24">
        <v>11700</v>
      </c>
      <c r="J31" s="24">
        <v>90</v>
      </c>
      <c r="K31" s="48">
        <f>SUM(B31:J31)</f>
        <v>51780</v>
      </c>
      <c r="M31" s="116">
        <f t="shared" si="0"/>
        <v>51780</v>
      </c>
      <c r="N31" s="34"/>
      <c r="O31" s="22"/>
    </row>
    <row r="32" spans="1:18" ht="25.5" customHeight="1" x14ac:dyDescent="0.25">
      <c r="A32" s="32" t="s">
        <v>82</v>
      </c>
      <c r="B32" s="33">
        <v>0</v>
      </c>
      <c r="C32" s="24">
        <v>420</v>
      </c>
      <c r="D32" s="77">
        <v>200</v>
      </c>
      <c r="E32" s="51">
        <v>13980</v>
      </c>
      <c r="F32" s="24">
        <v>2900</v>
      </c>
      <c r="G32" s="51">
        <v>240</v>
      </c>
      <c r="H32" s="24">
        <v>13400</v>
      </c>
      <c r="I32" s="33">
        <v>240</v>
      </c>
      <c r="J32" s="24">
        <v>7560</v>
      </c>
      <c r="K32" s="48">
        <f>SUM(B32:J32)-Tabel2[[#This Row],[Kolom4]]-Tabel2[[#This Row],[Kolom9]]</f>
        <v>38500</v>
      </c>
      <c r="M32" s="116">
        <f t="shared" si="0"/>
        <v>38940</v>
      </c>
      <c r="N32" s="34"/>
      <c r="O32" s="22"/>
    </row>
    <row r="33" spans="1:15" ht="25.5" customHeight="1" x14ac:dyDescent="0.25">
      <c r="A33" s="32" t="s">
        <v>81</v>
      </c>
      <c r="B33" s="77">
        <v>0</v>
      </c>
      <c r="C33" s="51">
        <v>2540</v>
      </c>
      <c r="D33" s="24">
        <v>10100</v>
      </c>
      <c r="E33" s="24">
        <v>6800</v>
      </c>
      <c r="F33" s="33">
        <v>0</v>
      </c>
      <c r="G33" s="51">
        <v>800</v>
      </c>
      <c r="H33" s="24">
        <v>5040</v>
      </c>
      <c r="I33" s="33">
        <v>380</v>
      </c>
      <c r="J33" s="24">
        <v>2180</v>
      </c>
      <c r="K33" s="48">
        <f>SUM(B33:J33)-Tabel2[[#This Row],[Kolom9]]</f>
        <v>27460</v>
      </c>
      <c r="M33" s="116">
        <f t="shared" si="0"/>
        <v>27840</v>
      </c>
      <c r="N33" s="34"/>
      <c r="O33" s="22"/>
    </row>
    <row r="34" spans="1:15" ht="25.5" customHeight="1" x14ac:dyDescent="0.25">
      <c r="A34" s="32" t="s">
        <v>72</v>
      </c>
      <c r="B34" s="24">
        <v>180</v>
      </c>
      <c r="C34" s="24">
        <v>1920</v>
      </c>
      <c r="D34" s="24">
        <v>24540</v>
      </c>
      <c r="E34" s="77">
        <v>0</v>
      </c>
      <c r="F34" s="51">
        <v>0</v>
      </c>
      <c r="G34" s="33">
        <v>0</v>
      </c>
      <c r="H34" s="77">
        <v>0</v>
      </c>
      <c r="I34" s="24">
        <v>0</v>
      </c>
      <c r="J34" s="24">
        <v>0</v>
      </c>
      <c r="K34" s="48">
        <f>SUM(B34:J34)</f>
        <v>26640</v>
      </c>
      <c r="L34" s="24"/>
      <c r="M34" s="116">
        <f t="shared" si="0"/>
        <v>26640</v>
      </c>
      <c r="N34" s="34"/>
      <c r="O34" s="22"/>
    </row>
    <row r="35" spans="1:15" ht="25.5" customHeight="1" x14ac:dyDescent="0.25">
      <c r="A35" s="32" t="s">
        <v>69</v>
      </c>
      <c r="B35" s="24">
        <v>300</v>
      </c>
      <c r="C35" s="24">
        <v>20</v>
      </c>
      <c r="D35" s="33">
        <v>3220</v>
      </c>
      <c r="E35" s="24">
        <v>60</v>
      </c>
      <c r="F35" s="33">
        <v>2320</v>
      </c>
      <c r="G35" s="33">
        <v>80</v>
      </c>
      <c r="H35" s="24">
        <v>14060</v>
      </c>
      <c r="I35" s="24">
        <v>4000</v>
      </c>
      <c r="J35" s="24">
        <v>1260</v>
      </c>
      <c r="K35" s="81">
        <f>SUM(B35:J35)-Tabel2[[#This Row],[Kolom4]]-Tabel2[[#This Row],[Kolom6]]-Tabel2[[#This Row],[Kolom7]]</f>
        <v>19700</v>
      </c>
      <c r="L35" s="24"/>
      <c r="M35" s="116">
        <f t="shared" si="0"/>
        <v>25320</v>
      </c>
      <c r="N35" s="34"/>
      <c r="O35" s="22"/>
    </row>
    <row r="36" spans="1:15" ht="25.5" customHeight="1" x14ac:dyDescent="0.25">
      <c r="A36" s="32" t="s">
        <v>66</v>
      </c>
      <c r="B36" s="24">
        <v>3740</v>
      </c>
      <c r="C36" s="24">
        <v>4560</v>
      </c>
      <c r="D36" s="33">
        <v>0</v>
      </c>
      <c r="E36" s="33">
        <v>0</v>
      </c>
      <c r="F36" s="24">
        <v>4700</v>
      </c>
      <c r="G36" s="24">
        <v>1360</v>
      </c>
      <c r="H36" s="24">
        <v>2000</v>
      </c>
      <c r="I36" s="24">
        <v>3340</v>
      </c>
      <c r="J36" s="33">
        <v>10</v>
      </c>
      <c r="K36" s="48">
        <f>SUM(B36:J36)-Tabel2[[#This Row],[Kolom10]]</f>
        <v>19700</v>
      </c>
      <c r="L36" s="24"/>
      <c r="M36" s="116">
        <f t="shared" si="0"/>
        <v>19710</v>
      </c>
      <c r="N36" s="34"/>
      <c r="O36" s="22"/>
    </row>
    <row r="37" spans="1:15" ht="25.5" customHeight="1" x14ac:dyDescent="0.25">
      <c r="A37" s="32" t="s">
        <v>70</v>
      </c>
      <c r="B37" s="24">
        <v>180</v>
      </c>
      <c r="C37" s="33">
        <v>0</v>
      </c>
      <c r="D37" s="24">
        <v>980</v>
      </c>
      <c r="E37" s="24">
        <v>100</v>
      </c>
      <c r="F37" s="33">
        <v>200</v>
      </c>
      <c r="G37" s="33">
        <v>240</v>
      </c>
      <c r="H37" s="24">
        <v>8740</v>
      </c>
      <c r="I37" s="24">
        <v>1410</v>
      </c>
      <c r="J37" s="24">
        <v>3400</v>
      </c>
      <c r="K37" s="48">
        <f>SUM(B37:J37)-Tabel2[[#This Row],[Kolom6]]-Tabel2[[#This Row],[Kolom7]]</f>
        <v>14810</v>
      </c>
      <c r="M37" s="116">
        <f t="shared" si="0"/>
        <v>15250</v>
      </c>
      <c r="N37" s="34"/>
      <c r="O37" s="22"/>
    </row>
    <row r="38" spans="1:15" ht="25.5" customHeight="1" x14ac:dyDescent="0.25">
      <c r="A38" s="32" t="s">
        <v>71</v>
      </c>
      <c r="B38" s="51">
        <v>3700</v>
      </c>
      <c r="C38" s="77">
        <v>0</v>
      </c>
      <c r="D38" s="24">
        <v>10</v>
      </c>
      <c r="E38" s="77">
        <v>40</v>
      </c>
      <c r="F38" s="24">
        <v>880</v>
      </c>
      <c r="G38" s="24">
        <v>320</v>
      </c>
      <c r="H38" s="33">
        <v>0</v>
      </c>
      <c r="I38" s="24">
        <v>2680</v>
      </c>
      <c r="J38" s="24">
        <v>7460</v>
      </c>
      <c r="K38" s="48">
        <f>SUM(B38:J38)-Tabel2[[#This Row],[Kolom5]]</f>
        <v>15050</v>
      </c>
      <c r="M38" s="116">
        <f t="shared" si="0"/>
        <v>15090</v>
      </c>
      <c r="N38" s="34"/>
      <c r="O38" s="22"/>
    </row>
    <row r="39" spans="1:15" ht="25.5" customHeight="1" x14ac:dyDescent="0.25">
      <c r="A39" s="32" t="s">
        <v>85</v>
      </c>
      <c r="B39" s="24">
        <v>2300</v>
      </c>
      <c r="C39" s="33">
        <v>0</v>
      </c>
      <c r="D39" s="24">
        <v>7700</v>
      </c>
      <c r="E39" s="33">
        <v>0</v>
      </c>
      <c r="F39" s="24">
        <v>10</v>
      </c>
      <c r="G39" s="33">
        <v>0</v>
      </c>
      <c r="H39" s="24">
        <v>0</v>
      </c>
      <c r="I39" s="24">
        <v>0</v>
      </c>
      <c r="J39" s="24">
        <v>0</v>
      </c>
      <c r="K39" s="48">
        <f>SUM(B39:J39)</f>
        <v>10010</v>
      </c>
      <c r="L39" s="24"/>
      <c r="M39" s="116">
        <f t="shared" si="0"/>
        <v>10010</v>
      </c>
      <c r="N39" s="34"/>
      <c r="O39" s="22"/>
    </row>
    <row r="40" spans="1:15" ht="25.5" customHeight="1" x14ac:dyDescent="0.25">
      <c r="A40" s="32" t="s">
        <v>73</v>
      </c>
      <c r="B40" s="24">
        <v>60</v>
      </c>
      <c r="C40" s="24">
        <v>20</v>
      </c>
      <c r="D40" s="33">
        <v>0</v>
      </c>
      <c r="E40" s="33">
        <v>10</v>
      </c>
      <c r="F40" s="24">
        <v>2540</v>
      </c>
      <c r="G40" s="24">
        <v>460</v>
      </c>
      <c r="H40" s="24">
        <v>3345</v>
      </c>
      <c r="I40" s="33">
        <v>1420</v>
      </c>
      <c r="J40" s="24">
        <v>1960</v>
      </c>
      <c r="K40" s="48">
        <f>SUM(B40:J40)-Tabel2[[#This Row],[Kolom5]]-Tabel2[[#This Row],[Kolom9]]</f>
        <v>8385</v>
      </c>
      <c r="M40" s="116">
        <f t="shared" si="0"/>
        <v>9815</v>
      </c>
      <c r="N40" s="34"/>
      <c r="O40" s="22"/>
    </row>
    <row r="41" spans="1:15" ht="25.5" customHeight="1" x14ac:dyDescent="0.25">
      <c r="A41" s="32" t="s">
        <v>86</v>
      </c>
      <c r="B41" s="24">
        <v>50</v>
      </c>
      <c r="C41" s="33">
        <v>0</v>
      </c>
      <c r="D41" s="24">
        <v>20</v>
      </c>
      <c r="E41" s="24">
        <v>300</v>
      </c>
      <c r="F41" s="24">
        <v>120</v>
      </c>
      <c r="G41" s="24">
        <v>3960</v>
      </c>
      <c r="H41" s="24">
        <v>800</v>
      </c>
      <c r="I41" s="33">
        <v>1760</v>
      </c>
      <c r="J41" s="33">
        <v>0</v>
      </c>
      <c r="K41" s="48">
        <f>SUM(B41:J41)-Tabel2[[#This Row],[Kolom9]]</f>
        <v>5250</v>
      </c>
      <c r="M41" s="116">
        <f t="shared" si="0"/>
        <v>7010</v>
      </c>
      <c r="N41" s="34"/>
      <c r="O41" s="22"/>
    </row>
    <row r="42" spans="1:15" ht="25.5" customHeight="1" x14ac:dyDescent="0.25">
      <c r="A42" s="32" t="s">
        <v>79</v>
      </c>
      <c r="B42" s="33">
        <v>0</v>
      </c>
      <c r="C42" s="24">
        <v>20</v>
      </c>
      <c r="D42" s="24">
        <v>10</v>
      </c>
      <c r="E42" s="24">
        <v>1340</v>
      </c>
      <c r="F42" s="24">
        <v>260</v>
      </c>
      <c r="G42" s="24">
        <v>160</v>
      </c>
      <c r="H42" s="33">
        <v>0</v>
      </c>
      <c r="I42" s="24">
        <v>3680</v>
      </c>
      <c r="J42" s="33">
        <v>40</v>
      </c>
      <c r="K42" s="48">
        <f>SUM(B42:J42)-Tabel2[[#This Row],[Kolom10]]</f>
        <v>5470</v>
      </c>
      <c r="M42" s="116">
        <f t="shared" si="0"/>
        <v>5510</v>
      </c>
      <c r="N42" s="34"/>
      <c r="O42" s="22"/>
    </row>
    <row r="43" spans="1:15" ht="25.5" customHeight="1" x14ac:dyDescent="0.25">
      <c r="A43" s="32" t="s">
        <v>89</v>
      </c>
      <c r="B43" s="24">
        <v>10</v>
      </c>
      <c r="C43" s="24">
        <v>60</v>
      </c>
      <c r="D43" s="24">
        <v>2900</v>
      </c>
      <c r="E43" s="24">
        <v>80</v>
      </c>
      <c r="F43" s="33">
        <v>160</v>
      </c>
      <c r="G43" s="24">
        <v>700</v>
      </c>
      <c r="H43" s="33">
        <v>0</v>
      </c>
      <c r="I43" s="33">
        <v>0</v>
      </c>
      <c r="J43" s="24">
        <v>1500</v>
      </c>
      <c r="K43" s="48">
        <f>SUM(B43:J43)-Tabel2[[#This Row],[Kolom6]]</f>
        <v>5250</v>
      </c>
      <c r="L43" s="24"/>
      <c r="M43" s="116">
        <f t="shared" si="0"/>
        <v>5410</v>
      </c>
      <c r="N43" s="34"/>
      <c r="O43" s="22"/>
    </row>
    <row r="44" spans="1:15" ht="25.5" customHeight="1" x14ac:dyDescent="0.25">
      <c r="A44" s="32" t="s">
        <v>78</v>
      </c>
      <c r="B44" s="33">
        <v>20</v>
      </c>
      <c r="C44" s="33">
        <v>0</v>
      </c>
      <c r="D44" s="24">
        <v>10</v>
      </c>
      <c r="E44" s="33">
        <v>0</v>
      </c>
      <c r="F44" s="24">
        <v>260</v>
      </c>
      <c r="G44" s="24">
        <v>120</v>
      </c>
      <c r="H44" s="24">
        <v>2310</v>
      </c>
      <c r="I44" s="24">
        <v>300</v>
      </c>
      <c r="J44" s="24">
        <v>1900</v>
      </c>
      <c r="K44" s="48">
        <f>SUM(B44:J44)-Tabel2[[#This Row],[Kolom2]]</f>
        <v>4900</v>
      </c>
      <c r="M44" s="116">
        <f t="shared" si="0"/>
        <v>4920</v>
      </c>
      <c r="N44" s="34"/>
      <c r="O44" s="22"/>
    </row>
    <row r="45" spans="1:15" ht="25.5" customHeight="1" x14ac:dyDescent="0.25">
      <c r="A45" s="32" t="s">
        <v>83</v>
      </c>
      <c r="B45" s="33">
        <v>0</v>
      </c>
      <c r="C45" s="24">
        <v>10</v>
      </c>
      <c r="D45" s="24">
        <v>100</v>
      </c>
      <c r="E45" s="33">
        <v>0</v>
      </c>
      <c r="F45" s="24">
        <v>220</v>
      </c>
      <c r="G45" s="24">
        <v>0</v>
      </c>
      <c r="H45" s="24">
        <v>0</v>
      </c>
      <c r="I45" s="24">
        <v>4040</v>
      </c>
      <c r="J45" s="33">
        <v>0</v>
      </c>
      <c r="K45" s="48">
        <f>SUM(B45:J45)</f>
        <v>4370</v>
      </c>
      <c r="L45" s="24"/>
      <c r="M45" s="116">
        <f t="shared" si="0"/>
        <v>4370</v>
      </c>
      <c r="N45" s="34"/>
      <c r="O45" s="22"/>
    </row>
    <row r="46" spans="1:15" ht="25.5" customHeight="1" x14ac:dyDescent="0.25">
      <c r="A46" s="32" t="s">
        <v>76</v>
      </c>
      <c r="B46" s="33">
        <v>60</v>
      </c>
      <c r="C46" s="24">
        <v>400</v>
      </c>
      <c r="D46" s="33">
        <v>10</v>
      </c>
      <c r="E46" s="24">
        <v>180</v>
      </c>
      <c r="F46" s="24">
        <v>900</v>
      </c>
      <c r="G46" s="33">
        <v>0</v>
      </c>
      <c r="H46" s="24">
        <v>895</v>
      </c>
      <c r="I46" s="24">
        <v>1400</v>
      </c>
      <c r="J46" s="24">
        <v>60</v>
      </c>
      <c r="K46" s="48">
        <f>SUM(B46:J46)-Tabel2[[#This Row],[Kolom2]]-Tabel2[[#This Row],[Kolom4]]</f>
        <v>3835</v>
      </c>
      <c r="L46" s="24"/>
      <c r="M46" s="116">
        <f t="shared" si="0"/>
        <v>3905</v>
      </c>
      <c r="N46" s="34"/>
      <c r="O46" s="22"/>
    </row>
    <row r="47" spans="1:15" ht="25.5" customHeight="1" x14ac:dyDescent="0.25">
      <c r="A47" s="32" t="s">
        <v>84</v>
      </c>
      <c r="B47" s="33">
        <v>0</v>
      </c>
      <c r="C47" s="24">
        <v>0</v>
      </c>
      <c r="D47" s="24">
        <v>0</v>
      </c>
      <c r="E47" s="33">
        <v>0</v>
      </c>
      <c r="F47" s="24">
        <v>0</v>
      </c>
      <c r="G47" s="33">
        <v>0</v>
      </c>
      <c r="H47" s="24">
        <v>0</v>
      </c>
      <c r="I47" s="24">
        <v>3900</v>
      </c>
      <c r="J47" s="24">
        <v>0</v>
      </c>
      <c r="K47" s="48">
        <f>SUM(B47:J47)</f>
        <v>3900</v>
      </c>
      <c r="L47" s="24"/>
      <c r="M47" s="116">
        <f t="shared" si="0"/>
        <v>3900</v>
      </c>
      <c r="N47" s="34"/>
      <c r="O47" s="22"/>
    </row>
    <row r="48" spans="1:15" ht="25.5" customHeight="1" x14ac:dyDescent="0.25">
      <c r="A48" s="32" t="s">
        <v>75</v>
      </c>
      <c r="B48" s="51">
        <v>120</v>
      </c>
      <c r="C48" s="77">
        <v>0</v>
      </c>
      <c r="D48" s="33">
        <v>0</v>
      </c>
      <c r="E48" s="24">
        <v>320</v>
      </c>
      <c r="F48" s="51">
        <v>480</v>
      </c>
      <c r="G48" s="24">
        <v>60</v>
      </c>
      <c r="H48" s="33">
        <v>0</v>
      </c>
      <c r="I48" s="24">
        <v>2840</v>
      </c>
      <c r="J48" s="24">
        <v>80</v>
      </c>
      <c r="K48" s="48">
        <f>SUM(B48:J48)</f>
        <v>3900</v>
      </c>
      <c r="M48" s="116">
        <f t="shared" si="0"/>
        <v>3900</v>
      </c>
      <c r="N48" s="34"/>
      <c r="O48" s="22"/>
    </row>
    <row r="49" spans="1:15" ht="25.5" customHeight="1" x14ac:dyDescent="0.25">
      <c r="A49" s="32" t="s">
        <v>74</v>
      </c>
      <c r="B49" s="24">
        <v>120</v>
      </c>
      <c r="C49" s="77">
        <v>0</v>
      </c>
      <c r="D49" s="51">
        <v>2400</v>
      </c>
      <c r="E49" s="24">
        <v>10</v>
      </c>
      <c r="F49" s="24">
        <v>420</v>
      </c>
      <c r="G49" s="77">
        <v>0</v>
      </c>
      <c r="H49" s="24">
        <v>305</v>
      </c>
      <c r="I49" s="24">
        <v>440</v>
      </c>
      <c r="J49" s="33">
        <v>0</v>
      </c>
      <c r="K49" s="48">
        <f>SUM(B49:J49)</f>
        <v>3695</v>
      </c>
      <c r="M49" s="116">
        <f t="shared" si="0"/>
        <v>3695</v>
      </c>
      <c r="N49" s="34"/>
      <c r="O49" s="22"/>
    </row>
    <row r="50" spans="1:15" ht="25.5" customHeight="1" x14ac:dyDescent="0.25">
      <c r="A50" s="32" t="s">
        <v>80</v>
      </c>
      <c r="B50" s="24">
        <v>0</v>
      </c>
      <c r="C50" s="33">
        <v>0</v>
      </c>
      <c r="D50" s="24">
        <v>40</v>
      </c>
      <c r="E50" s="33">
        <v>0</v>
      </c>
      <c r="F50" s="33">
        <v>0</v>
      </c>
      <c r="G50" s="24">
        <v>40</v>
      </c>
      <c r="H50" s="24">
        <v>0</v>
      </c>
      <c r="I50" s="24">
        <v>0</v>
      </c>
      <c r="J50" s="24">
        <v>60</v>
      </c>
      <c r="K50" s="81">
        <f>SUM(B50:J50)</f>
        <v>140</v>
      </c>
      <c r="L50" s="24"/>
      <c r="M50" s="116">
        <f t="shared" si="0"/>
        <v>140</v>
      </c>
      <c r="N50" s="34"/>
      <c r="O50" s="22"/>
    </row>
    <row r="51" spans="1:15" ht="21" customHeight="1" x14ac:dyDescent="0.25">
      <c r="A51" s="50" t="s">
        <v>37</v>
      </c>
      <c r="B51" s="43"/>
      <c r="D51" s="44"/>
      <c r="E51" s="44"/>
      <c r="F51" s="44" t="s">
        <v>38</v>
      </c>
      <c r="G51" s="44"/>
      <c r="H51" s="44"/>
      <c r="K51" s="49">
        <f>SUM(K30:K50)</f>
        <v>329365</v>
      </c>
      <c r="L51" s="25"/>
      <c r="N51" s="34"/>
      <c r="O51" s="22"/>
    </row>
    <row r="52" spans="1:15" ht="21" customHeight="1" thickBot="1" x14ac:dyDescent="0.3">
      <c r="A52" s="26" t="s">
        <v>39</v>
      </c>
      <c r="B52" s="40">
        <f t="shared" ref="B52:J52" si="1">SUM(B30:B50)</f>
        <v>19020</v>
      </c>
      <c r="C52" s="40">
        <f t="shared" si="1"/>
        <v>16150</v>
      </c>
      <c r="D52" s="40">
        <f t="shared" si="1"/>
        <v>52250</v>
      </c>
      <c r="E52" s="40">
        <f t="shared" si="1"/>
        <v>23240</v>
      </c>
      <c r="F52" s="40">
        <f t="shared" si="1"/>
        <v>52010</v>
      </c>
      <c r="G52" s="40">
        <f t="shared" si="1"/>
        <v>34540</v>
      </c>
      <c r="H52" s="40">
        <f t="shared" si="1"/>
        <v>50965</v>
      </c>
      <c r="I52" s="40">
        <f t="shared" si="1"/>
        <v>51850</v>
      </c>
      <c r="J52" s="40">
        <f t="shared" si="1"/>
        <v>39780</v>
      </c>
      <c r="K52" s="40"/>
      <c r="L52" s="35" t="s">
        <v>40</v>
      </c>
      <c r="M52" s="40">
        <f>SUM(M30:M51)</f>
        <v>339805</v>
      </c>
      <c r="N52" s="36"/>
      <c r="O52" s="22"/>
    </row>
    <row r="53" spans="1:15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8"/>
      <c r="L53" s="68"/>
      <c r="M53" s="68"/>
      <c r="N53" s="66"/>
    </row>
    <row r="54" spans="1:15" ht="15.75" thickBot="1" x14ac:dyDescent="0.3">
      <c r="A54" s="64"/>
      <c r="B54" s="65"/>
      <c r="C54" s="65"/>
      <c r="D54" s="65"/>
      <c r="E54" s="65"/>
      <c r="F54" s="65"/>
      <c r="G54" s="65"/>
      <c r="H54" s="65"/>
      <c r="I54" s="65"/>
      <c r="J54" s="73"/>
      <c r="L54" s="22"/>
    </row>
    <row r="55" spans="1:15" ht="20.25" customHeight="1" x14ac:dyDescent="0.25">
      <c r="A55" s="63" t="s">
        <v>41</v>
      </c>
      <c r="B55" s="61" t="s">
        <v>1</v>
      </c>
      <c r="C55" s="61" t="s">
        <v>2</v>
      </c>
      <c r="D55" s="61" t="s">
        <v>3</v>
      </c>
      <c r="E55" s="61" t="s">
        <v>4</v>
      </c>
      <c r="F55" s="61" t="s">
        <v>5</v>
      </c>
      <c r="G55" s="61" t="s">
        <v>6</v>
      </c>
      <c r="H55" s="61" t="s">
        <v>7</v>
      </c>
      <c r="I55" s="61" t="s">
        <v>8</v>
      </c>
      <c r="J55" s="69" t="s">
        <v>9</v>
      </c>
      <c r="K55" s="22"/>
      <c r="L55" s="22"/>
      <c r="M55" s="23"/>
    </row>
    <row r="56" spans="1:15" ht="20.25" customHeight="1" x14ac:dyDescent="0.25">
      <c r="A56" s="29" t="s">
        <v>42</v>
      </c>
      <c r="B56" s="62">
        <v>45031</v>
      </c>
      <c r="C56" s="62">
        <v>45045</v>
      </c>
      <c r="D56" s="62">
        <v>45059</v>
      </c>
      <c r="E56" s="62">
        <v>45073</v>
      </c>
      <c r="F56" s="62">
        <v>45087</v>
      </c>
      <c r="G56" s="62">
        <v>45108</v>
      </c>
      <c r="H56" s="62">
        <v>45157</v>
      </c>
      <c r="I56" s="62">
        <v>45185</v>
      </c>
      <c r="J56" s="70">
        <v>45199</v>
      </c>
      <c r="K56" s="22"/>
      <c r="L56" s="22"/>
      <c r="M56" s="23"/>
    </row>
    <row r="57" spans="1:15" ht="20.25" customHeight="1" x14ac:dyDescent="0.25">
      <c r="A57" s="41" t="s">
        <v>43</v>
      </c>
      <c r="B57" s="33" t="s">
        <v>44</v>
      </c>
      <c r="C57" s="33" t="s">
        <v>44</v>
      </c>
      <c r="D57" s="33" t="s">
        <v>44</v>
      </c>
      <c r="E57" s="33" t="s">
        <v>44</v>
      </c>
      <c r="F57" s="33" t="s">
        <v>44</v>
      </c>
      <c r="G57" s="33" t="s">
        <v>44</v>
      </c>
      <c r="H57" s="33" t="s">
        <v>44</v>
      </c>
      <c r="I57" s="33" t="s">
        <v>44</v>
      </c>
      <c r="J57" s="71" t="s">
        <v>44</v>
      </c>
      <c r="K57" s="22"/>
      <c r="L57" s="22"/>
      <c r="M57" s="23"/>
    </row>
    <row r="58" spans="1:15" ht="20.25" customHeight="1" x14ac:dyDescent="0.25">
      <c r="A58" s="32"/>
      <c r="B58" s="33"/>
      <c r="C58" s="33"/>
      <c r="D58" s="33"/>
      <c r="E58" s="33"/>
      <c r="F58" s="33"/>
      <c r="G58" s="33"/>
      <c r="H58" s="33"/>
      <c r="I58" s="33"/>
      <c r="J58" s="71"/>
      <c r="K58" s="22"/>
      <c r="L58" s="22"/>
      <c r="M58" s="23"/>
    </row>
    <row r="59" spans="1:15" ht="20.25" customHeight="1" x14ac:dyDescent="0.25">
      <c r="A59" s="32" t="s">
        <v>72</v>
      </c>
      <c r="B59" s="33" t="s">
        <v>45</v>
      </c>
      <c r="C59" s="33" t="s">
        <v>46</v>
      </c>
      <c r="D59" s="33" t="s">
        <v>47</v>
      </c>
      <c r="E59" s="33" t="s">
        <v>46</v>
      </c>
      <c r="F59" s="33" t="s">
        <v>45</v>
      </c>
      <c r="G59" s="33" t="s">
        <v>47</v>
      </c>
      <c r="H59" s="33" t="s">
        <v>47</v>
      </c>
      <c r="I59" s="33" t="s">
        <v>45</v>
      </c>
      <c r="J59" s="71" t="s">
        <v>46</v>
      </c>
      <c r="K59" s="22"/>
      <c r="L59" s="22"/>
      <c r="M59" s="23"/>
    </row>
    <row r="60" spans="1:15" ht="20.25" customHeight="1" x14ac:dyDescent="0.25">
      <c r="A60" s="32"/>
      <c r="B60" s="33"/>
      <c r="C60" s="33"/>
      <c r="D60" s="33"/>
      <c r="E60" s="33"/>
      <c r="F60" s="33"/>
      <c r="G60" s="33"/>
      <c r="H60" s="33"/>
      <c r="I60" s="33"/>
      <c r="J60" s="71"/>
      <c r="K60" s="22"/>
      <c r="L60" s="22"/>
      <c r="M60" s="23"/>
    </row>
    <row r="61" spans="1:15" ht="20.25" customHeight="1" x14ac:dyDescent="0.25">
      <c r="A61" s="32" t="s">
        <v>83</v>
      </c>
      <c r="B61" s="33" t="s">
        <v>46</v>
      </c>
      <c r="C61" s="33" t="s">
        <v>47</v>
      </c>
      <c r="D61" s="33" t="s">
        <v>45</v>
      </c>
      <c r="E61" s="33" t="s">
        <v>45</v>
      </c>
      <c r="F61" s="33" t="s">
        <v>46</v>
      </c>
      <c r="G61" s="33" t="s">
        <v>47</v>
      </c>
      <c r="H61" s="33" t="s">
        <v>45</v>
      </c>
      <c r="I61" s="33" t="s">
        <v>47</v>
      </c>
      <c r="J61" s="71" t="s">
        <v>46</v>
      </c>
      <c r="K61" s="22"/>
      <c r="L61" s="22"/>
      <c r="M61" s="23"/>
    </row>
    <row r="62" spans="1:15" ht="20.25" customHeight="1" x14ac:dyDescent="0.25">
      <c r="A62" s="32"/>
      <c r="B62" s="33"/>
      <c r="C62" s="33"/>
      <c r="D62" s="33"/>
      <c r="E62" s="33"/>
      <c r="F62" s="33"/>
      <c r="G62" s="33"/>
      <c r="H62" s="33"/>
      <c r="I62" s="33"/>
      <c r="J62" s="71"/>
      <c r="K62" s="22"/>
      <c r="L62" s="22"/>
      <c r="M62" s="23"/>
    </row>
    <row r="63" spans="1:15" ht="20.25" customHeight="1" x14ac:dyDescent="0.25">
      <c r="A63" s="32" t="s">
        <v>73</v>
      </c>
      <c r="B63" s="33" t="s">
        <v>47</v>
      </c>
      <c r="C63" s="33" t="s">
        <v>46</v>
      </c>
      <c r="D63" s="33" t="s">
        <v>45</v>
      </c>
      <c r="E63" s="33" t="s">
        <v>46</v>
      </c>
      <c r="F63" s="33" t="s">
        <v>47</v>
      </c>
      <c r="G63" s="33" t="s">
        <v>45</v>
      </c>
      <c r="H63" s="33" t="s">
        <v>47</v>
      </c>
      <c r="I63" s="33" t="s">
        <v>46</v>
      </c>
      <c r="J63" s="71" t="s">
        <v>45</v>
      </c>
      <c r="K63" s="22"/>
      <c r="L63" s="22"/>
      <c r="M63" s="23"/>
    </row>
    <row r="64" spans="1:15" ht="20.25" customHeight="1" x14ac:dyDescent="0.25">
      <c r="A64" s="32"/>
      <c r="B64" s="33"/>
      <c r="C64" s="33"/>
      <c r="D64" s="33"/>
      <c r="E64" s="33"/>
      <c r="F64" s="33"/>
      <c r="G64" s="33"/>
      <c r="H64" s="33"/>
      <c r="I64" s="33"/>
      <c r="J64" s="71"/>
      <c r="K64" s="22"/>
      <c r="L64" s="22"/>
      <c r="M64" s="23"/>
    </row>
    <row r="65" spans="1:13" ht="20.25" customHeight="1" x14ac:dyDescent="0.25">
      <c r="A65" s="32" t="s">
        <v>74</v>
      </c>
      <c r="B65" s="33" t="s">
        <v>45</v>
      </c>
      <c r="C65" s="33" t="s">
        <v>47</v>
      </c>
      <c r="D65" s="33" t="s">
        <v>46</v>
      </c>
      <c r="E65" s="33" t="s">
        <v>47</v>
      </c>
      <c r="F65" s="33" t="s">
        <v>46</v>
      </c>
      <c r="G65" s="33" t="s">
        <v>45</v>
      </c>
      <c r="H65" s="33" t="s">
        <v>46</v>
      </c>
      <c r="I65" s="33" t="s">
        <v>45</v>
      </c>
      <c r="J65" s="71" t="s">
        <v>47</v>
      </c>
      <c r="K65" s="22"/>
      <c r="L65" s="22"/>
      <c r="M65" s="23"/>
    </row>
    <row r="66" spans="1:13" ht="20.25" customHeight="1" x14ac:dyDescent="0.25">
      <c r="A66" s="32"/>
      <c r="B66" s="33"/>
      <c r="C66" s="33"/>
      <c r="D66" s="33"/>
      <c r="E66" s="33"/>
      <c r="F66" s="33"/>
      <c r="G66" s="33"/>
      <c r="H66" s="33"/>
      <c r="I66" s="33"/>
      <c r="J66" s="71"/>
      <c r="K66" s="22"/>
      <c r="L66" s="22"/>
      <c r="M66" s="23"/>
    </row>
    <row r="67" spans="1:13" ht="20.25" customHeight="1" x14ac:dyDescent="0.25">
      <c r="A67" s="32" t="s">
        <v>65</v>
      </c>
      <c r="B67" s="33" t="s">
        <v>46</v>
      </c>
      <c r="C67" s="33" t="s">
        <v>47</v>
      </c>
      <c r="D67" s="33" t="s">
        <v>45</v>
      </c>
      <c r="E67" s="33" t="s">
        <v>45</v>
      </c>
      <c r="F67" s="33" t="s">
        <v>47</v>
      </c>
      <c r="G67" s="33" t="s">
        <v>46</v>
      </c>
      <c r="H67" s="33" t="s">
        <v>46</v>
      </c>
      <c r="I67" s="33" t="s">
        <v>47</v>
      </c>
      <c r="J67" s="71" t="s">
        <v>45</v>
      </c>
      <c r="K67" s="22"/>
      <c r="L67" s="22"/>
      <c r="M67" s="23"/>
    </row>
    <row r="68" spans="1:13" ht="20.25" customHeight="1" x14ac:dyDescent="0.25">
      <c r="A68" s="32"/>
      <c r="B68" s="33"/>
      <c r="C68" s="33"/>
      <c r="D68" s="33"/>
      <c r="E68" s="33"/>
      <c r="F68" s="33"/>
      <c r="G68" s="33"/>
      <c r="H68" s="33"/>
      <c r="I68" s="33"/>
      <c r="J68" s="71"/>
      <c r="K68" s="22"/>
      <c r="L68" s="22"/>
      <c r="M68" s="23"/>
    </row>
    <row r="69" spans="1:13" ht="20.25" customHeight="1" x14ac:dyDescent="0.25">
      <c r="A69" s="32" t="s">
        <v>79</v>
      </c>
      <c r="B69" s="33" t="s">
        <v>47</v>
      </c>
      <c r="C69" s="33" t="s">
        <v>45</v>
      </c>
      <c r="D69" s="33" t="s">
        <v>46</v>
      </c>
      <c r="E69" s="33" t="s">
        <v>47</v>
      </c>
      <c r="F69" s="33" t="s">
        <v>45</v>
      </c>
      <c r="G69" s="33" t="s">
        <v>46</v>
      </c>
      <c r="H69" s="33" t="s">
        <v>45</v>
      </c>
      <c r="I69" s="33" t="s">
        <v>46</v>
      </c>
      <c r="J69" s="71" t="s">
        <v>47</v>
      </c>
      <c r="K69" s="22"/>
      <c r="L69" s="22"/>
      <c r="M69" s="23"/>
    </row>
    <row r="70" spans="1:13" ht="20.25" customHeight="1" x14ac:dyDescent="0.25">
      <c r="A70" s="32"/>
      <c r="B70" s="33"/>
      <c r="C70" s="33"/>
      <c r="D70" s="33"/>
      <c r="E70" s="33"/>
      <c r="F70" s="33"/>
      <c r="G70" s="33"/>
      <c r="H70" s="33"/>
      <c r="I70" s="33"/>
      <c r="J70" s="71"/>
      <c r="K70" s="22"/>
      <c r="L70" s="22"/>
      <c r="M70" s="23"/>
    </row>
    <row r="71" spans="1:13" ht="20.25" customHeight="1" x14ac:dyDescent="0.25">
      <c r="A71" s="32" t="s">
        <v>70</v>
      </c>
      <c r="B71" s="33" t="s">
        <v>47</v>
      </c>
      <c r="C71" s="33" t="s">
        <v>46</v>
      </c>
      <c r="D71" s="33" t="s">
        <v>45</v>
      </c>
      <c r="E71" s="33" t="s">
        <v>46</v>
      </c>
      <c r="F71" s="33" t="s">
        <v>47</v>
      </c>
      <c r="G71" s="33" t="s">
        <v>45</v>
      </c>
      <c r="H71" s="33" t="s">
        <v>47</v>
      </c>
      <c r="I71" s="33" t="s">
        <v>45</v>
      </c>
      <c r="J71" s="71" t="s">
        <v>46</v>
      </c>
      <c r="K71" s="22"/>
      <c r="L71" s="22"/>
      <c r="M71" s="23"/>
    </row>
    <row r="72" spans="1:13" ht="20.25" customHeight="1" x14ac:dyDescent="0.25">
      <c r="A72" s="32"/>
      <c r="B72" s="33"/>
      <c r="C72" s="33"/>
      <c r="D72" s="33"/>
      <c r="E72" s="33"/>
      <c r="F72" s="33"/>
      <c r="G72" s="33"/>
      <c r="H72" s="33"/>
      <c r="I72" s="33"/>
      <c r="J72" s="71"/>
      <c r="K72" s="22"/>
      <c r="L72" s="22"/>
      <c r="M72" s="23"/>
    </row>
    <row r="73" spans="1:13" ht="20.25" customHeight="1" x14ac:dyDescent="0.25">
      <c r="A73" s="32" t="s">
        <v>76</v>
      </c>
      <c r="B73" s="33" t="s">
        <v>45</v>
      </c>
      <c r="C73" s="33" t="s">
        <v>47</v>
      </c>
      <c r="D73" s="33" t="s">
        <v>46</v>
      </c>
      <c r="E73" s="33" t="s">
        <v>45</v>
      </c>
      <c r="F73" s="33" t="s">
        <v>47</v>
      </c>
      <c r="G73" s="33" t="s">
        <v>46</v>
      </c>
      <c r="H73" s="33" t="s">
        <v>47</v>
      </c>
      <c r="I73" s="33" t="s">
        <v>45</v>
      </c>
      <c r="J73" s="71" t="s">
        <v>46</v>
      </c>
      <c r="K73" s="22"/>
      <c r="L73" s="22"/>
      <c r="M73" s="23"/>
    </row>
    <row r="74" spans="1:13" ht="20.25" customHeight="1" x14ac:dyDescent="0.25">
      <c r="A74" s="32"/>
      <c r="B74" s="33"/>
      <c r="C74" s="33"/>
      <c r="D74" s="33"/>
      <c r="E74" s="33"/>
      <c r="F74" s="33"/>
      <c r="G74" s="33"/>
      <c r="H74" s="33"/>
      <c r="I74" s="33"/>
      <c r="J74" s="71"/>
      <c r="K74" s="22"/>
      <c r="L74" s="22"/>
      <c r="M74" s="23"/>
    </row>
    <row r="75" spans="1:13" ht="20.25" customHeight="1" x14ac:dyDescent="0.25">
      <c r="A75" s="32" t="s">
        <v>87</v>
      </c>
      <c r="B75" s="33" t="s">
        <v>46</v>
      </c>
      <c r="C75" s="33" t="s">
        <v>45</v>
      </c>
      <c r="D75" s="33" t="s">
        <v>47</v>
      </c>
      <c r="E75" s="33" t="s">
        <v>47</v>
      </c>
      <c r="F75" s="33" t="s">
        <v>45</v>
      </c>
      <c r="G75" s="33" t="s">
        <v>46</v>
      </c>
      <c r="H75" s="33" t="s">
        <v>46</v>
      </c>
      <c r="I75" s="33" t="s">
        <v>47</v>
      </c>
      <c r="J75" s="71" t="s">
        <v>45</v>
      </c>
      <c r="K75" s="22"/>
      <c r="L75" s="22"/>
      <c r="M75" s="23"/>
    </row>
    <row r="76" spans="1:13" ht="20.25" customHeight="1" x14ac:dyDescent="0.25">
      <c r="A76" s="32"/>
      <c r="B76" s="33"/>
      <c r="C76" s="33"/>
      <c r="D76" s="33"/>
      <c r="E76" s="33"/>
      <c r="F76" s="33"/>
      <c r="G76" s="33"/>
      <c r="H76" s="33"/>
      <c r="I76" s="33"/>
      <c r="J76" s="71"/>
      <c r="K76" s="22"/>
      <c r="L76" s="22"/>
      <c r="M76" s="23"/>
    </row>
    <row r="77" spans="1:13" ht="20.25" customHeight="1" x14ac:dyDescent="0.25">
      <c r="A77" s="32" t="s">
        <v>66</v>
      </c>
      <c r="B77" s="33" t="s">
        <v>47</v>
      </c>
      <c r="C77" s="33" t="s">
        <v>46</v>
      </c>
      <c r="D77" s="33" t="s">
        <v>45</v>
      </c>
      <c r="E77" s="33" t="s">
        <v>45</v>
      </c>
      <c r="F77" s="33" t="s">
        <v>47</v>
      </c>
      <c r="G77" s="33" t="s">
        <v>46</v>
      </c>
      <c r="H77" s="33" t="s">
        <v>46</v>
      </c>
      <c r="I77" s="33" t="s">
        <v>47</v>
      </c>
      <c r="J77" s="71" t="s">
        <v>45</v>
      </c>
      <c r="K77" s="22"/>
      <c r="L77" s="22"/>
      <c r="M77" s="23"/>
    </row>
    <row r="78" spans="1:13" ht="20.25" customHeight="1" x14ac:dyDescent="0.25">
      <c r="A78" s="32"/>
      <c r="B78" s="33"/>
      <c r="C78" s="33"/>
      <c r="D78" s="33"/>
      <c r="E78" s="33"/>
      <c r="F78" s="33"/>
      <c r="G78" s="33"/>
      <c r="H78" s="33"/>
      <c r="I78" s="33"/>
      <c r="J78" s="71"/>
      <c r="K78" s="22"/>
      <c r="L78" s="22"/>
      <c r="M78" s="23"/>
    </row>
    <row r="79" spans="1:13" ht="20.25" customHeight="1" x14ac:dyDescent="0.25">
      <c r="A79" s="32" t="s">
        <v>71</v>
      </c>
      <c r="B79" s="33" t="s">
        <v>46</v>
      </c>
      <c r="C79" s="33" t="s">
        <v>47</v>
      </c>
      <c r="D79" s="33" t="s">
        <v>45</v>
      </c>
      <c r="E79" s="33" t="s">
        <v>47</v>
      </c>
      <c r="F79" s="33" t="s">
        <v>46</v>
      </c>
      <c r="G79" s="33" t="s">
        <v>45</v>
      </c>
      <c r="H79" s="33" t="s">
        <v>45</v>
      </c>
      <c r="I79" s="33" t="s">
        <v>46</v>
      </c>
      <c r="J79" s="71" t="s">
        <v>47</v>
      </c>
      <c r="K79" s="22"/>
      <c r="L79" s="22"/>
      <c r="M79" s="23"/>
    </row>
    <row r="80" spans="1:13" ht="20.25" customHeight="1" x14ac:dyDescent="0.25">
      <c r="A80" s="32"/>
      <c r="B80" s="33"/>
      <c r="C80" s="33"/>
      <c r="D80" s="33"/>
      <c r="E80" s="33"/>
      <c r="F80" s="33"/>
      <c r="G80" s="33"/>
      <c r="H80" s="33"/>
      <c r="I80" s="33"/>
      <c r="J80" s="71"/>
      <c r="K80" s="22"/>
      <c r="L80" s="22"/>
      <c r="M80" s="23"/>
    </row>
    <row r="81" spans="1:13" ht="20.25" customHeight="1" x14ac:dyDescent="0.25">
      <c r="A81" s="32" t="s">
        <v>67</v>
      </c>
      <c r="B81" s="33" t="s">
        <v>45</v>
      </c>
      <c r="C81" s="33" t="s">
        <v>46</v>
      </c>
      <c r="D81" s="33" t="s">
        <v>47</v>
      </c>
      <c r="E81" s="33" t="s">
        <v>46</v>
      </c>
      <c r="F81" s="33" t="s">
        <v>45</v>
      </c>
      <c r="G81" s="33" t="s">
        <v>47</v>
      </c>
      <c r="H81" s="33" t="s">
        <v>46</v>
      </c>
      <c r="I81" s="33" t="s">
        <v>47</v>
      </c>
      <c r="J81" s="71" t="s">
        <v>45</v>
      </c>
      <c r="K81" s="22"/>
      <c r="L81" s="22"/>
      <c r="M81" s="23"/>
    </row>
    <row r="82" spans="1:13" ht="20.25" customHeight="1" x14ac:dyDescent="0.25">
      <c r="A82" s="32"/>
      <c r="B82" s="33"/>
      <c r="C82" s="33"/>
      <c r="D82" s="33"/>
      <c r="E82" s="33"/>
      <c r="F82" s="33"/>
      <c r="G82" s="33"/>
      <c r="H82" s="33"/>
      <c r="I82" s="33"/>
      <c r="J82" s="71"/>
      <c r="K82" s="22"/>
      <c r="L82" s="22"/>
      <c r="M82" s="23"/>
    </row>
    <row r="83" spans="1:13" ht="20.25" customHeight="1" x14ac:dyDescent="0.25">
      <c r="A83" s="32" t="s">
        <v>89</v>
      </c>
      <c r="B83" s="33" t="s">
        <v>46</v>
      </c>
      <c r="C83" s="33" t="s">
        <v>45</v>
      </c>
      <c r="D83" s="33" t="s">
        <v>47</v>
      </c>
      <c r="E83" s="33" t="s">
        <v>45</v>
      </c>
      <c r="F83" s="33" t="s">
        <v>46</v>
      </c>
      <c r="G83" s="33" t="s">
        <v>47</v>
      </c>
      <c r="H83" s="33" t="s">
        <v>45</v>
      </c>
      <c r="I83" s="33" t="s">
        <v>46</v>
      </c>
      <c r="J83" s="71" t="s">
        <v>47</v>
      </c>
      <c r="K83" s="22"/>
      <c r="L83" s="22"/>
      <c r="M83" s="23"/>
    </row>
    <row r="84" spans="1:13" ht="20.25" customHeight="1" x14ac:dyDescent="0.25">
      <c r="A84" s="32"/>
      <c r="B84" s="33"/>
      <c r="C84" s="33"/>
      <c r="D84" s="33"/>
      <c r="E84" s="33"/>
      <c r="F84" s="33"/>
      <c r="G84" s="33"/>
      <c r="H84" s="33"/>
      <c r="I84" s="33"/>
      <c r="J84" s="71"/>
      <c r="K84" s="22"/>
      <c r="L84" s="22"/>
      <c r="M84" s="23"/>
    </row>
    <row r="85" spans="1:13" ht="20.25" customHeight="1" x14ac:dyDescent="0.25">
      <c r="A85" s="32" t="s">
        <v>78</v>
      </c>
      <c r="B85" s="33" t="s">
        <v>45</v>
      </c>
      <c r="C85" s="33" t="s">
        <v>47</v>
      </c>
      <c r="D85" s="33" t="s">
        <v>46</v>
      </c>
      <c r="E85" s="33" t="s">
        <v>47</v>
      </c>
      <c r="F85" s="33" t="s">
        <v>46</v>
      </c>
      <c r="G85" s="33" t="s">
        <v>45</v>
      </c>
      <c r="H85" s="33" t="s">
        <v>47</v>
      </c>
      <c r="I85" s="33" t="s">
        <v>45</v>
      </c>
      <c r="J85" s="71" t="s">
        <v>46</v>
      </c>
      <c r="K85" s="22"/>
      <c r="L85" s="22"/>
      <c r="M85" s="23"/>
    </row>
    <row r="86" spans="1:13" ht="20.25" customHeight="1" x14ac:dyDescent="0.25">
      <c r="A86" s="32"/>
      <c r="B86" s="33"/>
      <c r="C86" s="33"/>
      <c r="D86" s="33"/>
      <c r="E86" s="33"/>
      <c r="F86" s="33"/>
      <c r="G86" s="33"/>
      <c r="H86" s="33"/>
      <c r="I86" s="33"/>
      <c r="J86" s="71"/>
      <c r="K86" s="22"/>
      <c r="L86" s="22"/>
      <c r="M86" s="23"/>
    </row>
    <row r="87" spans="1:13" ht="20.25" customHeight="1" x14ac:dyDescent="0.25">
      <c r="A87" s="32" t="s">
        <v>80</v>
      </c>
      <c r="B87" s="33" t="s">
        <v>47</v>
      </c>
      <c r="C87" s="33" t="s">
        <v>45</v>
      </c>
      <c r="D87" s="33" t="s">
        <v>46</v>
      </c>
      <c r="E87" s="33" t="s">
        <v>46</v>
      </c>
      <c r="F87" s="33" t="s">
        <v>47</v>
      </c>
      <c r="G87" s="33" t="s">
        <v>45</v>
      </c>
      <c r="H87" s="33" t="s">
        <v>46</v>
      </c>
      <c r="I87" s="33" t="s">
        <v>47</v>
      </c>
      <c r="J87" s="71" t="s">
        <v>45</v>
      </c>
      <c r="K87" s="22"/>
      <c r="L87" s="22"/>
      <c r="M87" s="23"/>
    </row>
    <row r="88" spans="1:13" ht="20.25" customHeight="1" x14ac:dyDescent="0.25">
      <c r="A88" s="32"/>
      <c r="B88" s="33"/>
      <c r="C88" s="33"/>
      <c r="D88" s="33"/>
      <c r="E88" s="33"/>
      <c r="F88" s="33"/>
      <c r="G88" s="33"/>
      <c r="H88" s="33"/>
      <c r="I88" s="33"/>
      <c r="J88" s="71"/>
      <c r="K88" s="22"/>
      <c r="L88" s="22"/>
      <c r="M88" s="23"/>
    </row>
    <row r="89" spans="1:13" ht="20.25" customHeight="1" x14ac:dyDescent="0.25">
      <c r="A89" s="32" t="s">
        <v>81</v>
      </c>
      <c r="B89" s="33" t="s">
        <v>46</v>
      </c>
      <c r="C89" s="33" t="s">
        <v>45</v>
      </c>
      <c r="D89" s="33" t="s">
        <v>47</v>
      </c>
      <c r="E89" s="33" t="s">
        <v>47</v>
      </c>
      <c r="F89" s="33" t="s">
        <v>46</v>
      </c>
      <c r="G89" s="33" t="s">
        <v>45</v>
      </c>
      <c r="H89" s="33" t="s">
        <v>45</v>
      </c>
      <c r="I89" s="33" t="s">
        <v>46</v>
      </c>
      <c r="J89" s="71" t="s">
        <v>47</v>
      </c>
      <c r="K89" s="22"/>
      <c r="L89" s="22"/>
      <c r="M89" s="23"/>
    </row>
    <row r="90" spans="1:13" ht="20.25" customHeight="1" x14ac:dyDescent="0.25">
      <c r="A90" s="32"/>
      <c r="B90" s="33"/>
      <c r="C90" s="33"/>
      <c r="D90" s="33"/>
      <c r="E90" s="33"/>
      <c r="F90" s="33"/>
      <c r="G90" s="33"/>
      <c r="H90" s="33"/>
      <c r="I90" s="33"/>
      <c r="J90" s="71"/>
      <c r="K90" s="22"/>
      <c r="L90" s="22"/>
      <c r="M90" s="23"/>
    </row>
    <row r="91" spans="1:13" ht="20.25" customHeight="1" x14ac:dyDescent="0.25">
      <c r="A91" s="32" t="s">
        <v>68</v>
      </c>
      <c r="B91" s="33" t="s">
        <v>46</v>
      </c>
      <c r="C91" s="33" t="s">
        <v>47</v>
      </c>
      <c r="D91" s="33" t="s">
        <v>45</v>
      </c>
      <c r="E91" s="33" t="s">
        <v>45</v>
      </c>
      <c r="F91" s="33" t="s">
        <v>46</v>
      </c>
      <c r="G91" s="33" t="s">
        <v>47</v>
      </c>
      <c r="H91" s="33" t="s">
        <v>45</v>
      </c>
      <c r="I91" s="33" t="s">
        <v>46</v>
      </c>
      <c r="J91" s="71" t="s">
        <v>47</v>
      </c>
      <c r="K91" s="22"/>
      <c r="L91" s="22"/>
      <c r="M91" s="23"/>
    </row>
    <row r="92" spans="1:13" ht="20.25" customHeight="1" x14ac:dyDescent="0.25">
      <c r="A92" s="32"/>
      <c r="B92" s="33"/>
      <c r="C92" s="33"/>
      <c r="D92" s="33"/>
      <c r="E92" s="33"/>
      <c r="F92" s="33"/>
      <c r="G92" s="33"/>
      <c r="H92" s="33"/>
      <c r="I92" s="33"/>
      <c r="J92" s="71"/>
      <c r="K92" s="22"/>
      <c r="L92" s="22"/>
      <c r="M92" s="23"/>
    </row>
    <row r="93" spans="1:13" ht="20.25" customHeight="1" x14ac:dyDescent="0.25">
      <c r="A93" s="32" t="s">
        <v>86</v>
      </c>
      <c r="B93" s="33" t="s">
        <v>47</v>
      </c>
      <c r="C93" s="33" t="s">
        <v>45</v>
      </c>
      <c r="D93" s="33" t="s">
        <v>46</v>
      </c>
      <c r="E93" s="33" t="s">
        <v>46</v>
      </c>
      <c r="F93" s="33" t="s">
        <v>45</v>
      </c>
      <c r="G93" s="33" t="s">
        <v>47</v>
      </c>
      <c r="H93" s="33" t="s">
        <v>46</v>
      </c>
      <c r="I93" s="33" t="s">
        <v>47</v>
      </c>
      <c r="J93" s="71" t="s">
        <v>45</v>
      </c>
      <c r="K93" s="22"/>
      <c r="L93" s="22"/>
      <c r="M93" s="23"/>
    </row>
    <row r="94" spans="1:13" ht="20.25" customHeight="1" x14ac:dyDescent="0.25">
      <c r="A94" s="32"/>
      <c r="B94" s="33"/>
      <c r="C94" s="33"/>
      <c r="D94" s="33"/>
      <c r="E94" s="33"/>
      <c r="F94" s="33"/>
      <c r="G94" s="33"/>
      <c r="H94" s="33"/>
      <c r="I94" s="33"/>
      <c r="J94" s="71"/>
      <c r="K94" s="22"/>
      <c r="L94" s="22"/>
      <c r="M94" s="23"/>
    </row>
    <row r="95" spans="1:13" ht="20.25" customHeight="1" x14ac:dyDescent="0.25">
      <c r="A95" s="32" t="s">
        <v>69</v>
      </c>
      <c r="B95" s="33" t="s">
        <v>45</v>
      </c>
      <c r="C95" s="33" t="s">
        <v>46</v>
      </c>
      <c r="D95" s="33" t="s">
        <v>47</v>
      </c>
      <c r="E95" s="33" t="s">
        <v>45</v>
      </c>
      <c r="F95" s="33" t="s">
        <v>47</v>
      </c>
      <c r="G95" s="33" t="s">
        <v>46</v>
      </c>
      <c r="H95" s="33" t="s">
        <v>47</v>
      </c>
      <c r="I95" s="33" t="s">
        <v>45</v>
      </c>
      <c r="J95" s="71" t="s">
        <v>46</v>
      </c>
      <c r="K95" s="22"/>
      <c r="L95" s="22"/>
      <c r="M95" s="23"/>
    </row>
    <row r="96" spans="1:13" ht="20.25" customHeight="1" x14ac:dyDescent="0.25">
      <c r="A96" s="32"/>
      <c r="B96" s="33"/>
      <c r="C96" s="33"/>
      <c r="D96" s="33"/>
      <c r="E96" s="33"/>
      <c r="F96" s="33"/>
      <c r="G96" s="33"/>
      <c r="H96" s="33"/>
      <c r="I96" s="33"/>
      <c r="J96" s="71"/>
      <c r="K96" s="22"/>
      <c r="L96" s="22"/>
      <c r="M96" s="23"/>
    </row>
    <row r="97" spans="1:13" ht="20.25" customHeight="1" x14ac:dyDescent="0.25">
      <c r="A97" s="32" t="s">
        <v>88</v>
      </c>
      <c r="B97" s="33" t="s">
        <v>47</v>
      </c>
      <c r="C97" s="33" t="s">
        <v>45</v>
      </c>
      <c r="D97" s="33" t="s">
        <v>46</v>
      </c>
      <c r="E97" s="33" t="s">
        <v>47</v>
      </c>
      <c r="F97" s="33" t="s">
        <v>45</v>
      </c>
      <c r="G97" s="33" t="s">
        <v>46</v>
      </c>
      <c r="H97" s="33" t="s">
        <v>45</v>
      </c>
      <c r="I97" s="33" t="s">
        <v>46</v>
      </c>
      <c r="J97" s="71" t="s">
        <v>47</v>
      </c>
      <c r="K97" s="22"/>
      <c r="L97" s="22"/>
      <c r="M97" s="23"/>
    </row>
    <row r="98" spans="1:13" ht="20.25" customHeight="1" x14ac:dyDescent="0.25">
      <c r="A98" s="32"/>
      <c r="B98" s="33"/>
      <c r="C98" s="33"/>
      <c r="D98" s="33"/>
      <c r="E98" s="33"/>
      <c r="F98" s="33"/>
      <c r="G98" s="33"/>
      <c r="H98" s="33"/>
      <c r="I98" s="33"/>
      <c r="J98" s="71"/>
      <c r="K98" s="22"/>
      <c r="L98" s="22"/>
      <c r="M98" s="23"/>
    </row>
    <row r="99" spans="1:13" ht="20.25" customHeight="1" x14ac:dyDescent="0.25">
      <c r="A99" s="32" t="s">
        <v>84</v>
      </c>
      <c r="B99" s="33" t="s">
        <v>45</v>
      </c>
      <c r="C99" s="33" t="s">
        <v>46</v>
      </c>
      <c r="D99" s="33" t="s">
        <v>47</v>
      </c>
      <c r="E99" s="33" t="s">
        <v>46</v>
      </c>
      <c r="F99" s="33" t="s">
        <v>45</v>
      </c>
      <c r="G99" s="33" t="s">
        <v>47</v>
      </c>
      <c r="H99" s="33" t="s">
        <v>47</v>
      </c>
      <c r="I99" s="33" t="s">
        <v>45</v>
      </c>
      <c r="J99" s="71" t="s">
        <v>46</v>
      </c>
      <c r="K99" s="22"/>
      <c r="L99" s="22"/>
      <c r="M99" s="23"/>
    </row>
    <row r="100" spans="1:13" ht="20.25" customHeight="1" x14ac:dyDescent="0.25">
      <c r="A100" s="72"/>
      <c r="B100" s="33"/>
      <c r="C100" s="33"/>
      <c r="D100" s="33"/>
      <c r="E100" s="33"/>
      <c r="F100" s="33"/>
      <c r="G100" s="33"/>
      <c r="H100" s="33"/>
      <c r="I100" s="33"/>
      <c r="J100" s="71"/>
      <c r="K100" s="22"/>
      <c r="L100" s="22"/>
      <c r="M100" s="23"/>
    </row>
    <row r="101" spans="1:13" x14ac:dyDescent="0.25">
      <c r="A101" s="66"/>
      <c r="B101" s="67"/>
      <c r="C101" s="67"/>
      <c r="D101" s="67"/>
      <c r="E101" s="67"/>
      <c r="F101" s="67"/>
      <c r="G101" s="67"/>
      <c r="H101" s="67"/>
      <c r="I101" s="67"/>
      <c r="J101" s="67"/>
      <c r="K101" s="68"/>
    </row>
  </sheetData>
  <sortState xmlns:xlrd2="http://schemas.microsoft.com/office/spreadsheetml/2017/richdata2" ref="A18:L22">
    <sortCondition ref="L18:L22"/>
  </sortState>
  <phoneticPr fontId="6" type="noConversion"/>
  <pageMargins left="0.7" right="0.7" top="0.75" bottom="0.75" header="0.3" footer="0.3"/>
  <pageSetup paperSize="9" scale="52" orientation="portrait" r:id="rId1"/>
  <headerFooter>
    <oddHeader xml:space="preserve">&amp;CCompetitie HSV-Neerbosch-Oost 
2023
</oddHeader>
  </headerFooter>
  <rowBreaks count="1" manualBreakCount="1">
    <brk id="25" max="13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showRowColHeaders="0" zoomScale="115" zoomScaleNormal="115" workbookViewId="0">
      <selection activeCell="A28" sqref="A28"/>
    </sheetView>
  </sheetViews>
  <sheetFormatPr defaultColWidth="8.85546875" defaultRowHeight="13.9" customHeight="1" x14ac:dyDescent="0.2"/>
  <cols>
    <col min="1" max="1" width="10.7109375" style="8" customWidth="1"/>
    <col min="2" max="2" width="36.85546875" style="8" customWidth="1"/>
    <col min="3" max="3" width="15" style="8" customWidth="1"/>
    <col min="4" max="4" width="13.42578125" style="8" customWidth="1"/>
    <col min="5" max="5" width="26.7109375" style="9" customWidth="1"/>
    <col min="6" max="16384" width="8.85546875" style="4"/>
  </cols>
  <sheetData>
    <row r="1" spans="1:5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5" ht="13.9" customHeight="1" x14ac:dyDescent="0.25">
      <c r="A2" s="5"/>
      <c r="B2" s="32" t="s">
        <v>72</v>
      </c>
      <c r="C2" s="55"/>
      <c r="D2" s="6">
        <v>8</v>
      </c>
      <c r="E2" s="19" t="s">
        <v>60</v>
      </c>
    </row>
    <row r="3" spans="1:5" ht="13.9" customHeight="1" x14ac:dyDescent="0.25">
      <c r="A3" s="5" t="s">
        <v>93</v>
      </c>
      <c r="B3" s="32" t="s">
        <v>74</v>
      </c>
      <c r="C3" s="74">
        <v>440</v>
      </c>
      <c r="D3" s="6">
        <v>5</v>
      </c>
      <c r="E3" s="42"/>
    </row>
    <row r="4" spans="1:5" ht="13.9" customHeight="1" x14ac:dyDescent="0.25">
      <c r="A4" s="5" t="s">
        <v>93</v>
      </c>
      <c r="B4" s="32" t="s">
        <v>70</v>
      </c>
      <c r="C4" s="74">
        <v>1410</v>
      </c>
      <c r="D4" s="6">
        <v>3</v>
      </c>
      <c r="E4" s="42"/>
    </row>
    <row r="5" spans="1:5" ht="13.9" customHeight="1" x14ac:dyDescent="0.25">
      <c r="A5" s="5" t="s">
        <v>93</v>
      </c>
      <c r="B5" s="32" t="s">
        <v>76</v>
      </c>
      <c r="C5" s="74">
        <v>1400</v>
      </c>
      <c r="D5" s="6">
        <v>4</v>
      </c>
      <c r="E5" s="42"/>
    </row>
    <row r="6" spans="1:5" ht="13.9" customHeight="1" x14ac:dyDescent="0.25">
      <c r="A6" s="5" t="s">
        <v>93</v>
      </c>
      <c r="B6" s="32" t="s">
        <v>78</v>
      </c>
      <c r="C6" s="55">
        <v>300</v>
      </c>
      <c r="D6" s="6">
        <v>6</v>
      </c>
      <c r="E6" s="42"/>
    </row>
    <row r="7" spans="1:5" ht="13.9" customHeight="1" x14ac:dyDescent="0.25">
      <c r="A7" s="5" t="s">
        <v>93</v>
      </c>
      <c r="B7" s="32" t="s">
        <v>69</v>
      </c>
      <c r="C7" s="55">
        <v>4000</v>
      </c>
      <c r="D7" s="6">
        <v>1</v>
      </c>
      <c r="E7" s="42"/>
    </row>
    <row r="8" spans="1:5" ht="13.9" customHeight="1" thickBot="1" x14ac:dyDescent="0.3">
      <c r="A8" s="5" t="s">
        <v>93</v>
      </c>
      <c r="B8" s="32" t="s">
        <v>84</v>
      </c>
      <c r="C8" s="57">
        <v>3900</v>
      </c>
      <c r="D8" s="30">
        <v>2</v>
      </c>
      <c r="E8" s="19"/>
    </row>
    <row r="9" spans="1:5" ht="13.9" customHeight="1" x14ac:dyDescent="0.2">
      <c r="A9" s="10"/>
      <c r="B9" s="10" t="s">
        <v>54</v>
      </c>
      <c r="C9" s="16">
        <f>SUM(C2:C8)</f>
        <v>11450</v>
      </c>
    </row>
    <row r="10" spans="1:5" ht="13.9" customHeight="1" thickBot="1" x14ac:dyDescent="0.25"/>
    <row r="11" spans="1:5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5" ht="13.9" customHeight="1" x14ac:dyDescent="0.25">
      <c r="A12" s="5" t="s">
        <v>93</v>
      </c>
      <c r="B12" s="32" t="s">
        <v>73</v>
      </c>
      <c r="C12" s="55">
        <v>1420</v>
      </c>
      <c r="D12" s="6">
        <v>4</v>
      </c>
      <c r="E12" s="19"/>
    </row>
    <row r="13" spans="1:5" ht="13.9" customHeight="1" x14ac:dyDescent="0.25">
      <c r="A13" s="5" t="s">
        <v>93</v>
      </c>
      <c r="B13" s="32" t="s">
        <v>79</v>
      </c>
      <c r="C13" s="55">
        <v>3680</v>
      </c>
      <c r="D13" s="6">
        <v>2</v>
      </c>
      <c r="E13" s="42"/>
    </row>
    <row r="14" spans="1:5" ht="13.9" customHeight="1" x14ac:dyDescent="0.25">
      <c r="A14" s="5" t="s">
        <v>93</v>
      </c>
      <c r="B14" s="32" t="s">
        <v>71</v>
      </c>
      <c r="C14" s="55">
        <v>2680</v>
      </c>
      <c r="D14" s="6">
        <v>3</v>
      </c>
      <c r="E14" s="42"/>
    </row>
    <row r="15" spans="1:5" ht="13.9" customHeight="1" x14ac:dyDescent="0.25">
      <c r="A15" s="5"/>
      <c r="B15" s="32" t="s">
        <v>89</v>
      </c>
      <c r="C15" s="55"/>
      <c r="D15" s="6">
        <v>8</v>
      </c>
      <c r="E15" s="19" t="s">
        <v>60</v>
      </c>
    </row>
    <row r="16" spans="1:5" ht="13.9" customHeight="1" x14ac:dyDescent="0.25">
      <c r="A16" s="5" t="s">
        <v>93</v>
      </c>
      <c r="B16" s="32" t="s">
        <v>81</v>
      </c>
      <c r="C16" s="55">
        <v>380</v>
      </c>
      <c r="D16" s="6">
        <v>5</v>
      </c>
      <c r="E16" s="42"/>
    </row>
    <row r="17" spans="1:5" ht="13.9" customHeight="1" x14ac:dyDescent="0.25">
      <c r="A17" s="5" t="s">
        <v>93</v>
      </c>
      <c r="B17" s="32" t="s">
        <v>68</v>
      </c>
      <c r="C17" s="55">
        <v>8320</v>
      </c>
      <c r="D17" s="6">
        <v>1</v>
      </c>
      <c r="E17" s="42"/>
    </row>
    <row r="18" spans="1:5" ht="13.9" customHeight="1" thickBot="1" x14ac:dyDescent="0.3">
      <c r="A18" s="5" t="s">
        <v>93</v>
      </c>
      <c r="B18" s="32" t="s">
        <v>88</v>
      </c>
      <c r="C18" s="57">
        <v>240</v>
      </c>
      <c r="D18" s="30">
        <v>6</v>
      </c>
      <c r="E18" s="53"/>
    </row>
    <row r="19" spans="1:5" ht="13.9" customHeight="1" x14ac:dyDescent="0.2">
      <c r="A19" s="10"/>
      <c r="B19" s="10" t="s">
        <v>56</v>
      </c>
      <c r="C19" s="16">
        <f>SUM(C12:C18)</f>
        <v>16720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 t="s">
        <v>93</v>
      </c>
      <c r="B22" s="32" t="s">
        <v>83</v>
      </c>
      <c r="C22" s="55">
        <v>4040</v>
      </c>
      <c r="D22" s="6">
        <v>2</v>
      </c>
      <c r="E22" s="42"/>
    </row>
    <row r="23" spans="1:5" ht="13.9" customHeight="1" x14ac:dyDescent="0.25">
      <c r="A23" s="5" t="s">
        <v>93</v>
      </c>
      <c r="B23" s="32" t="s">
        <v>65</v>
      </c>
      <c r="C23" s="55">
        <v>11700</v>
      </c>
      <c r="D23" s="6">
        <v>1</v>
      </c>
      <c r="E23" s="42"/>
    </row>
    <row r="24" spans="1:5" ht="13.9" customHeight="1" x14ac:dyDescent="0.25">
      <c r="A24" s="5" t="s">
        <v>93</v>
      </c>
      <c r="B24" s="32" t="s">
        <v>87</v>
      </c>
      <c r="C24" s="55">
        <v>2840</v>
      </c>
      <c r="D24" s="6">
        <v>4</v>
      </c>
      <c r="E24" s="42"/>
    </row>
    <row r="25" spans="1:5" ht="13.9" customHeight="1" x14ac:dyDescent="0.25">
      <c r="A25" s="5" t="s">
        <v>93</v>
      </c>
      <c r="B25" s="32" t="s">
        <v>66</v>
      </c>
      <c r="C25" s="55">
        <v>3340</v>
      </c>
      <c r="D25" s="6">
        <v>3</v>
      </c>
      <c r="E25" s="42"/>
    </row>
    <row r="26" spans="1:5" ht="13.9" customHeight="1" x14ac:dyDescent="0.25">
      <c r="A26" s="5"/>
      <c r="B26" s="32" t="s">
        <v>67</v>
      </c>
      <c r="C26" s="55"/>
      <c r="D26" s="6">
        <v>8</v>
      </c>
      <c r="E26" s="19" t="s">
        <v>60</v>
      </c>
    </row>
    <row r="27" spans="1:5" ht="13.9" customHeight="1" x14ac:dyDescent="0.25">
      <c r="A27" s="5"/>
      <c r="B27" s="32" t="s">
        <v>80</v>
      </c>
      <c r="C27" s="55"/>
      <c r="D27" s="6">
        <v>8</v>
      </c>
      <c r="E27" s="19" t="s">
        <v>60</v>
      </c>
    </row>
    <row r="28" spans="1:5" ht="13.9" customHeight="1" thickBot="1" x14ac:dyDescent="0.3">
      <c r="A28" s="5" t="s">
        <v>93</v>
      </c>
      <c r="B28" s="32" t="s">
        <v>86</v>
      </c>
      <c r="C28" s="58">
        <v>1760</v>
      </c>
      <c r="D28" s="30">
        <v>5</v>
      </c>
      <c r="E28" s="53"/>
    </row>
    <row r="29" spans="1:5" ht="13.9" customHeight="1" thickBot="1" x14ac:dyDescent="0.25">
      <c r="A29" s="17"/>
      <c r="B29" s="17" t="s">
        <v>58</v>
      </c>
      <c r="C29" s="18">
        <f>SUM(C22:C28)</f>
        <v>23680</v>
      </c>
      <c r="D29" s="13" t="s">
        <v>40</v>
      </c>
      <c r="E29" s="14">
        <f>SUM(C9+C19+C29)</f>
        <v>51850</v>
      </c>
    </row>
  </sheetData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showRowColHeaders="0" topLeftCell="A18" zoomScale="115" zoomScaleNormal="115" workbookViewId="0">
      <selection activeCell="D31" sqref="D31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9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3</v>
      </c>
      <c r="B2" s="32" t="s">
        <v>73</v>
      </c>
      <c r="C2" s="55">
        <v>1960</v>
      </c>
      <c r="D2" s="6">
        <v>1</v>
      </c>
      <c r="E2" s="19"/>
    </row>
    <row r="3" spans="1:7" ht="13.9" customHeight="1" x14ac:dyDescent="0.25">
      <c r="A3" s="5">
        <v>5</v>
      </c>
      <c r="B3" s="32" t="s">
        <v>65</v>
      </c>
      <c r="C3" s="55">
        <v>90</v>
      </c>
      <c r="D3" s="6">
        <v>2</v>
      </c>
      <c r="E3" s="19"/>
    </row>
    <row r="4" spans="1:7" ht="13.9" customHeight="1" x14ac:dyDescent="0.25">
      <c r="A4" s="5">
        <v>6</v>
      </c>
      <c r="B4" s="32" t="s">
        <v>87</v>
      </c>
      <c r="C4" s="55">
        <v>80</v>
      </c>
      <c r="D4" s="6">
        <v>3</v>
      </c>
      <c r="E4" s="42"/>
    </row>
    <row r="5" spans="1:7" ht="13.9" customHeight="1" x14ac:dyDescent="0.25">
      <c r="A5" s="5">
        <v>7</v>
      </c>
      <c r="B5" s="32" t="s">
        <v>66</v>
      </c>
      <c r="C5" s="55">
        <v>10</v>
      </c>
      <c r="D5" s="6">
        <v>5</v>
      </c>
      <c r="E5" s="42"/>
      <c r="G5" s="4" t="s">
        <v>53</v>
      </c>
    </row>
    <row r="6" spans="1:7" ht="13.9" customHeight="1" x14ac:dyDescent="0.25">
      <c r="A6" s="5"/>
      <c r="B6" s="32" t="s">
        <v>67</v>
      </c>
      <c r="C6" s="55"/>
      <c r="D6" s="6">
        <v>8</v>
      </c>
      <c r="E6" s="19" t="s">
        <v>60</v>
      </c>
    </row>
    <row r="7" spans="1:7" ht="13.9" customHeight="1" x14ac:dyDescent="0.25">
      <c r="A7" s="5">
        <v>4</v>
      </c>
      <c r="B7" s="32" t="s">
        <v>80</v>
      </c>
      <c r="C7" s="55">
        <v>60</v>
      </c>
      <c r="D7" s="6">
        <v>4</v>
      </c>
      <c r="E7" s="42"/>
    </row>
    <row r="8" spans="1:7" ht="13.9" customHeight="1" thickBot="1" x14ac:dyDescent="0.3">
      <c r="A8" s="7"/>
      <c r="B8" s="32" t="s">
        <v>86</v>
      </c>
      <c r="C8" s="57" t="s">
        <v>94</v>
      </c>
      <c r="D8" s="30">
        <v>8</v>
      </c>
      <c r="E8" s="19" t="s">
        <v>60</v>
      </c>
    </row>
    <row r="9" spans="1:7" ht="13.9" customHeight="1" x14ac:dyDescent="0.2">
      <c r="A9" s="10"/>
      <c r="B9" s="10" t="s">
        <v>54</v>
      </c>
      <c r="C9" s="16">
        <f>SUM(C2:C8)</f>
        <v>2200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/>
      <c r="B12" s="32" t="s">
        <v>72</v>
      </c>
      <c r="C12" s="55"/>
      <c r="D12" s="6">
        <v>8</v>
      </c>
      <c r="E12" s="19" t="s">
        <v>60</v>
      </c>
    </row>
    <row r="13" spans="1:7" ht="13.9" customHeight="1" x14ac:dyDescent="0.25">
      <c r="A13" s="5"/>
      <c r="B13" s="32" t="s">
        <v>83</v>
      </c>
      <c r="C13" s="55"/>
      <c r="D13" s="6">
        <v>8</v>
      </c>
      <c r="E13" s="19" t="s">
        <v>60</v>
      </c>
    </row>
    <row r="14" spans="1:7" ht="13.9" customHeight="1" x14ac:dyDescent="0.25">
      <c r="A14" s="5">
        <v>10</v>
      </c>
      <c r="B14" s="32" t="s">
        <v>70</v>
      </c>
      <c r="C14" s="55">
        <v>3400</v>
      </c>
      <c r="D14" s="6">
        <v>1</v>
      </c>
      <c r="E14" s="42"/>
    </row>
    <row r="15" spans="1:7" ht="13.9" customHeight="1" x14ac:dyDescent="0.25">
      <c r="A15" s="5">
        <v>13</v>
      </c>
      <c r="B15" s="32" t="s">
        <v>76</v>
      </c>
      <c r="C15" s="55">
        <v>60</v>
      </c>
      <c r="D15" s="6">
        <v>4</v>
      </c>
      <c r="E15" s="42"/>
    </row>
    <row r="16" spans="1:7" ht="13.9" customHeight="1" x14ac:dyDescent="0.25">
      <c r="A16" s="5">
        <v>12</v>
      </c>
      <c r="B16" s="32" t="s">
        <v>78</v>
      </c>
      <c r="C16" s="55">
        <v>1900</v>
      </c>
      <c r="D16" s="6">
        <v>2</v>
      </c>
      <c r="E16" s="42"/>
    </row>
    <row r="17" spans="1:5" ht="13.9" customHeight="1" x14ac:dyDescent="0.25">
      <c r="A17" s="5">
        <v>8</v>
      </c>
      <c r="B17" s="32" t="s">
        <v>69</v>
      </c>
      <c r="C17" s="55">
        <v>1260</v>
      </c>
      <c r="D17" s="6">
        <v>3</v>
      </c>
      <c r="E17" s="19"/>
    </row>
    <row r="18" spans="1:5" ht="13.9" customHeight="1" thickBot="1" x14ac:dyDescent="0.3">
      <c r="A18" s="7"/>
      <c r="B18" s="32" t="s">
        <v>84</v>
      </c>
      <c r="C18" s="57"/>
      <c r="D18" s="30">
        <v>8</v>
      </c>
      <c r="E18" s="19" t="s">
        <v>60</v>
      </c>
    </row>
    <row r="19" spans="1:5" ht="13.9" customHeight="1" x14ac:dyDescent="0.2">
      <c r="A19" s="10"/>
      <c r="B19" s="10" t="s">
        <v>56</v>
      </c>
      <c r="C19" s="16">
        <f>SUM(C12:C18)</f>
        <v>6620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/>
      <c r="B22" s="32" t="s">
        <v>74</v>
      </c>
      <c r="C22" s="55"/>
      <c r="D22" s="6">
        <v>8</v>
      </c>
      <c r="E22" s="19" t="s">
        <v>60</v>
      </c>
    </row>
    <row r="23" spans="1:5" ht="13.9" customHeight="1" x14ac:dyDescent="0.25">
      <c r="A23" s="5">
        <v>15</v>
      </c>
      <c r="B23" s="32" t="s">
        <v>79</v>
      </c>
      <c r="C23" s="55">
        <v>40</v>
      </c>
      <c r="D23" s="6">
        <v>6</v>
      </c>
      <c r="E23" s="19"/>
    </row>
    <row r="24" spans="1:5" ht="13.9" customHeight="1" x14ac:dyDescent="0.25">
      <c r="A24" s="5">
        <v>18</v>
      </c>
      <c r="B24" s="32" t="s">
        <v>71</v>
      </c>
      <c r="C24" s="55">
        <v>7460</v>
      </c>
      <c r="D24" s="6">
        <v>3</v>
      </c>
      <c r="E24" s="42"/>
    </row>
    <row r="25" spans="1:5" ht="13.9" customHeight="1" x14ac:dyDescent="0.25">
      <c r="A25" s="5">
        <v>20</v>
      </c>
      <c r="B25" s="32" t="s">
        <v>89</v>
      </c>
      <c r="C25" s="55">
        <v>1500</v>
      </c>
      <c r="D25" s="6">
        <v>5</v>
      </c>
      <c r="E25" s="42"/>
    </row>
    <row r="26" spans="1:5" ht="13.9" customHeight="1" x14ac:dyDescent="0.25">
      <c r="A26" s="5">
        <v>16</v>
      </c>
      <c r="B26" s="32" t="s">
        <v>81</v>
      </c>
      <c r="C26" s="55">
        <v>2180</v>
      </c>
      <c r="D26" s="6">
        <v>4</v>
      </c>
      <c r="E26" s="19"/>
    </row>
    <row r="27" spans="1:5" ht="13.9" customHeight="1" x14ac:dyDescent="0.25">
      <c r="A27" s="5">
        <v>19</v>
      </c>
      <c r="B27" s="32" t="s">
        <v>68</v>
      </c>
      <c r="C27" s="55">
        <v>12220</v>
      </c>
      <c r="D27" s="6">
        <v>1</v>
      </c>
      <c r="E27" s="42"/>
    </row>
    <row r="28" spans="1:5" ht="13.9" customHeight="1" thickBot="1" x14ac:dyDescent="0.3">
      <c r="A28" s="11">
        <v>17</v>
      </c>
      <c r="B28" s="32" t="s">
        <v>88</v>
      </c>
      <c r="C28" s="58">
        <v>7560</v>
      </c>
      <c r="D28" s="30">
        <v>2</v>
      </c>
      <c r="E28" s="53"/>
    </row>
    <row r="29" spans="1:5" ht="13.9" customHeight="1" thickBot="1" x14ac:dyDescent="0.25">
      <c r="A29" s="17"/>
      <c r="B29" s="17" t="s">
        <v>58</v>
      </c>
      <c r="C29" s="18">
        <f>SUM(C22:C28)</f>
        <v>30960</v>
      </c>
      <c r="D29" s="13" t="s">
        <v>40</v>
      </c>
      <c r="E29" s="14">
        <f>SUM(C9+C19+C29)</f>
        <v>39780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8" customWidth="1"/>
    <col min="6" max="6" width="8.85546875" style="15" hidden="1" customWidth="1"/>
    <col min="7" max="16384" width="8.85546875" style="15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3</v>
      </c>
      <c r="B2" s="32" t="s">
        <v>18</v>
      </c>
      <c r="C2" s="54">
        <v>180</v>
      </c>
      <c r="D2" s="6">
        <v>3</v>
      </c>
      <c r="E2" s="19"/>
    </row>
    <row r="3" spans="1:7" ht="13.9" customHeight="1" x14ac:dyDescent="0.25">
      <c r="A3" s="5">
        <v>5</v>
      </c>
      <c r="B3" s="32" t="s">
        <v>21</v>
      </c>
      <c r="C3" s="55">
        <v>120</v>
      </c>
      <c r="D3" s="6">
        <v>4</v>
      </c>
      <c r="E3" s="19"/>
    </row>
    <row r="4" spans="1:7" ht="13.9" customHeight="1" x14ac:dyDescent="0.25">
      <c r="A4" s="5">
        <v>6</v>
      </c>
      <c r="B4" s="32" t="s">
        <v>59</v>
      </c>
      <c r="C4" s="56">
        <v>60</v>
      </c>
      <c r="D4" s="6">
        <v>5</v>
      </c>
      <c r="E4" s="19"/>
    </row>
    <row r="5" spans="1:7" ht="13.9" customHeight="1" x14ac:dyDescent="0.25">
      <c r="A5" s="5">
        <v>4</v>
      </c>
      <c r="B5" s="32" t="s">
        <v>27</v>
      </c>
      <c r="C5" s="55">
        <v>2300</v>
      </c>
      <c r="D5" s="6">
        <v>1</v>
      </c>
      <c r="E5" s="19"/>
      <c r="G5" s="15" t="s">
        <v>53</v>
      </c>
    </row>
    <row r="6" spans="1:7" ht="13.9" customHeight="1" x14ac:dyDescent="0.25">
      <c r="A6" s="5">
        <v>1</v>
      </c>
      <c r="B6" s="32" t="s">
        <v>28</v>
      </c>
      <c r="C6" s="55">
        <v>20</v>
      </c>
      <c r="D6" s="6">
        <v>6</v>
      </c>
      <c r="E6" s="19"/>
    </row>
    <row r="7" spans="1:7" ht="13.9" customHeight="1" x14ac:dyDescent="0.25">
      <c r="A7" s="5">
        <v>2</v>
      </c>
      <c r="B7" s="32" t="s">
        <v>33</v>
      </c>
      <c r="C7" s="55">
        <v>300</v>
      </c>
      <c r="D7" s="6">
        <v>2</v>
      </c>
      <c r="E7" s="19"/>
    </row>
    <row r="8" spans="1:7" ht="13.9" customHeight="1" thickBot="1" x14ac:dyDescent="0.3">
      <c r="A8" s="7"/>
      <c r="B8" s="32" t="s">
        <v>34</v>
      </c>
      <c r="C8" s="57">
        <v>0</v>
      </c>
      <c r="D8" s="30">
        <v>8</v>
      </c>
      <c r="E8" s="31" t="s">
        <v>60</v>
      </c>
    </row>
    <row r="9" spans="1:7" ht="13.9" customHeight="1" x14ac:dyDescent="0.2">
      <c r="A9" s="6"/>
      <c r="B9" s="10" t="s">
        <v>54</v>
      </c>
      <c r="C9" s="16">
        <f>SUM(C2:C8)</f>
        <v>2980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/>
      <c r="B12" s="32" t="s">
        <v>19</v>
      </c>
      <c r="C12" s="55">
        <v>0</v>
      </c>
      <c r="D12" s="6">
        <v>8</v>
      </c>
      <c r="E12" s="19" t="s">
        <v>60</v>
      </c>
    </row>
    <row r="13" spans="1:7" ht="13.9" customHeight="1" x14ac:dyDescent="0.25">
      <c r="A13" s="5">
        <v>11</v>
      </c>
      <c r="B13" s="32" t="s">
        <v>24</v>
      </c>
      <c r="C13" s="55">
        <v>120</v>
      </c>
      <c r="D13" s="6">
        <v>4</v>
      </c>
      <c r="E13" s="19"/>
    </row>
    <row r="14" spans="1:7" ht="13.9" customHeight="1" x14ac:dyDescent="0.25">
      <c r="A14" s="5">
        <v>14</v>
      </c>
      <c r="B14" s="32" t="s">
        <v>26</v>
      </c>
      <c r="C14" s="55">
        <v>3700</v>
      </c>
      <c r="D14" s="6">
        <v>3</v>
      </c>
      <c r="E14" s="19"/>
    </row>
    <row r="15" spans="1:7" ht="13.9" customHeight="1" x14ac:dyDescent="0.25">
      <c r="A15" s="5">
        <v>13</v>
      </c>
      <c r="B15" s="32" t="s">
        <v>62</v>
      </c>
      <c r="C15" s="55">
        <v>10</v>
      </c>
      <c r="D15" s="6">
        <v>5</v>
      </c>
      <c r="E15" s="19"/>
    </row>
    <row r="16" spans="1:7" ht="13.9" customHeight="1" x14ac:dyDescent="0.25">
      <c r="A16" s="5">
        <v>12</v>
      </c>
      <c r="B16" s="32" t="s">
        <v>30</v>
      </c>
      <c r="C16" s="55">
        <v>0</v>
      </c>
      <c r="D16" s="6">
        <v>7</v>
      </c>
      <c r="E16" s="19"/>
    </row>
    <row r="17" spans="1:5" ht="13.9" customHeight="1" x14ac:dyDescent="0.25">
      <c r="A17" s="5">
        <v>9</v>
      </c>
      <c r="B17" s="32" t="s">
        <v>31</v>
      </c>
      <c r="C17" s="55">
        <v>3900</v>
      </c>
      <c r="D17" s="6">
        <v>2</v>
      </c>
      <c r="E17" s="19"/>
    </row>
    <row r="18" spans="1:5" ht="13.9" customHeight="1" thickBot="1" x14ac:dyDescent="0.3">
      <c r="A18" s="7">
        <v>8</v>
      </c>
      <c r="B18" s="32" t="s">
        <v>61</v>
      </c>
      <c r="C18" s="57">
        <v>4280</v>
      </c>
      <c r="D18" s="30">
        <v>1</v>
      </c>
      <c r="E18" s="19"/>
    </row>
    <row r="19" spans="1:5" ht="13.9" customHeight="1" x14ac:dyDescent="0.2">
      <c r="A19" s="6"/>
      <c r="B19" s="10" t="s">
        <v>56</v>
      </c>
      <c r="C19" s="16">
        <f>SUM(C12:C18)</f>
        <v>12010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>
        <v>15</v>
      </c>
      <c r="B22" s="32" t="s">
        <v>20</v>
      </c>
      <c r="C22" s="55">
        <v>60</v>
      </c>
      <c r="D22" s="6">
        <v>3</v>
      </c>
      <c r="E22" s="19"/>
    </row>
    <row r="23" spans="1:5" ht="13.9" customHeight="1" x14ac:dyDescent="0.25">
      <c r="A23" s="5">
        <v>16</v>
      </c>
      <c r="B23" s="32" t="s">
        <v>22</v>
      </c>
      <c r="C23" s="55">
        <v>0</v>
      </c>
      <c r="D23" s="6">
        <v>7</v>
      </c>
      <c r="E23" s="19"/>
    </row>
    <row r="24" spans="1:5" ht="13.9" customHeight="1" x14ac:dyDescent="0.25">
      <c r="A24" s="5">
        <v>20</v>
      </c>
      <c r="B24" s="32" t="s">
        <v>23</v>
      </c>
      <c r="C24" s="55">
        <v>180</v>
      </c>
      <c r="D24" s="6">
        <v>2</v>
      </c>
      <c r="E24" s="19"/>
    </row>
    <row r="25" spans="1:5" ht="13.9" customHeight="1" x14ac:dyDescent="0.25">
      <c r="A25" s="5">
        <v>19</v>
      </c>
      <c r="B25" s="32" t="s">
        <v>25</v>
      </c>
      <c r="C25" s="55">
        <v>3740</v>
      </c>
      <c r="D25" s="6">
        <v>1</v>
      </c>
      <c r="E25" s="19"/>
    </row>
    <row r="26" spans="1:5" ht="13.9" customHeight="1" x14ac:dyDescent="0.25">
      <c r="A26" s="5">
        <v>18</v>
      </c>
      <c r="B26" s="32" t="s">
        <v>29</v>
      </c>
      <c r="C26" s="55">
        <v>0</v>
      </c>
      <c r="D26" s="6">
        <v>7</v>
      </c>
      <c r="E26" s="19"/>
    </row>
    <row r="27" spans="1:5" ht="13.9" customHeight="1" x14ac:dyDescent="0.2">
      <c r="A27" s="5">
        <v>17</v>
      </c>
      <c r="B27" s="74" t="s">
        <v>63</v>
      </c>
      <c r="C27" s="55">
        <v>0</v>
      </c>
      <c r="D27" s="6">
        <v>7</v>
      </c>
      <c r="E27" s="19"/>
    </row>
    <row r="28" spans="1:5" ht="13.9" customHeight="1" thickBot="1" x14ac:dyDescent="0.25">
      <c r="A28" s="11">
        <v>21</v>
      </c>
      <c r="B28" s="74" t="s">
        <v>32</v>
      </c>
      <c r="C28" s="58">
        <v>50</v>
      </c>
      <c r="D28" s="30">
        <v>4</v>
      </c>
      <c r="E28" s="19"/>
    </row>
    <row r="29" spans="1:5" ht="13.9" customHeight="1" thickBot="1" x14ac:dyDescent="0.25">
      <c r="A29" s="12"/>
      <c r="B29" s="17" t="s">
        <v>58</v>
      </c>
      <c r="C29" s="18">
        <f>SUM(C22:C28)</f>
        <v>4030</v>
      </c>
      <c r="D29" s="13" t="s">
        <v>40</v>
      </c>
      <c r="E29" s="14">
        <f>SUM(C9+C19+C29)</f>
        <v>19020</v>
      </c>
    </row>
  </sheetData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D7D7-51D7-0345-905F-002F2D361EFE}">
  <dimension ref="A1"/>
  <sheetViews>
    <sheetView zoomScaleNormal="80" zoomScaleSheetLayoutView="100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8" customWidth="1"/>
    <col min="6" max="6" width="8.85546875" style="15" hidden="1" customWidth="1"/>
    <col min="7" max="16384" width="8.85546875" style="15"/>
  </cols>
  <sheetData>
    <row r="1" spans="1:7" ht="13.5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1</v>
      </c>
      <c r="B2" s="32" t="s">
        <v>79</v>
      </c>
      <c r="C2" s="55">
        <v>20</v>
      </c>
      <c r="D2" s="6">
        <v>4</v>
      </c>
      <c r="E2" s="19"/>
    </row>
    <row r="3" spans="1:7" ht="13.9" customHeight="1" x14ac:dyDescent="0.25">
      <c r="A3" s="5"/>
      <c r="B3" s="32" t="s">
        <v>75</v>
      </c>
      <c r="C3" s="55"/>
      <c r="D3" s="6">
        <v>8</v>
      </c>
      <c r="E3" s="19" t="s">
        <v>60</v>
      </c>
    </row>
    <row r="4" spans="1:7" ht="13.9" customHeight="1" x14ac:dyDescent="0.25">
      <c r="A4" s="5">
        <v>5</v>
      </c>
      <c r="B4" s="32" t="s">
        <v>89</v>
      </c>
      <c r="C4" s="55">
        <v>60</v>
      </c>
      <c r="D4" s="6">
        <v>3</v>
      </c>
      <c r="E4" s="19"/>
    </row>
    <row r="5" spans="1:7" ht="13.9" customHeight="1" x14ac:dyDescent="0.25">
      <c r="A5" s="5"/>
      <c r="B5" s="32" t="s">
        <v>80</v>
      </c>
      <c r="C5" s="55"/>
      <c r="D5" s="6">
        <v>8</v>
      </c>
      <c r="E5" s="19" t="s">
        <v>60</v>
      </c>
      <c r="G5" s="15" t="s">
        <v>53</v>
      </c>
    </row>
    <row r="6" spans="1:7" ht="13.9" customHeight="1" x14ac:dyDescent="0.25">
      <c r="A6" s="5">
        <v>2</v>
      </c>
      <c r="B6" s="32" t="s">
        <v>81</v>
      </c>
      <c r="C6" s="55">
        <v>2540</v>
      </c>
      <c r="D6" s="6">
        <v>1</v>
      </c>
      <c r="E6" s="19"/>
    </row>
    <row r="7" spans="1:7" ht="13.9" customHeight="1" x14ac:dyDescent="0.25">
      <c r="A7" s="5"/>
      <c r="B7" s="32" t="s">
        <v>86</v>
      </c>
      <c r="C7" s="55"/>
      <c r="D7" s="6">
        <v>8</v>
      </c>
      <c r="E7" s="19" t="s">
        <v>60</v>
      </c>
    </row>
    <row r="8" spans="1:7" ht="13.9" customHeight="1" thickBot="1" x14ac:dyDescent="0.3">
      <c r="A8" s="7">
        <v>7</v>
      </c>
      <c r="B8" s="32" t="s">
        <v>88</v>
      </c>
      <c r="C8" s="57">
        <v>420</v>
      </c>
      <c r="D8" s="30">
        <v>2</v>
      </c>
      <c r="E8" s="31"/>
    </row>
    <row r="9" spans="1:7" ht="13.9" customHeight="1" x14ac:dyDescent="0.2">
      <c r="A9" s="6"/>
      <c r="B9" s="10" t="s">
        <v>54</v>
      </c>
      <c r="C9" s="16">
        <f>SUM(C2:C8)</f>
        <v>3040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>
        <v>9</v>
      </c>
      <c r="B12" s="32" t="s">
        <v>72</v>
      </c>
      <c r="C12" s="55">
        <v>1920</v>
      </c>
      <c r="D12" s="6">
        <v>2</v>
      </c>
      <c r="E12" s="19"/>
    </row>
    <row r="13" spans="1:7" ht="13.9" customHeight="1" x14ac:dyDescent="0.25">
      <c r="A13" s="5">
        <v>14</v>
      </c>
      <c r="B13" s="32" t="s">
        <v>73</v>
      </c>
      <c r="C13" s="55">
        <v>20</v>
      </c>
      <c r="D13" s="6">
        <v>3</v>
      </c>
      <c r="E13" s="19"/>
    </row>
    <row r="14" spans="1:7" ht="13.9" customHeight="1" x14ac:dyDescent="0.25">
      <c r="A14" s="5"/>
      <c r="B14" s="32" t="s">
        <v>70</v>
      </c>
      <c r="C14" s="55"/>
      <c r="D14" s="6">
        <v>8</v>
      </c>
      <c r="E14" s="19" t="s">
        <v>60</v>
      </c>
    </row>
    <row r="15" spans="1:7" ht="13.9" customHeight="1" x14ac:dyDescent="0.25">
      <c r="A15" s="5">
        <v>11</v>
      </c>
      <c r="B15" s="32" t="s">
        <v>66</v>
      </c>
      <c r="C15" s="55">
        <v>4560</v>
      </c>
      <c r="D15" s="6">
        <v>1</v>
      </c>
      <c r="E15" s="19"/>
    </row>
    <row r="16" spans="1:7" ht="13.9" customHeight="1" x14ac:dyDescent="0.25">
      <c r="A16" s="5"/>
      <c r="B16" s="32" t="s">
        <v>67</v>
      </c>
      <c r="C16" s="55"/>
      <c r="D16" s="6">
        <v>8</v>
      </c>
      <c r="E16" s="19" t="s">
        <v>60</v>
      </c>
    </row>
    <row r="17" spans="1:5" ht="13.9" customHeight="1" x14ac:dyDescent="0.25">
      <c r="A17" s="5">
        <v>8</v>
      </c>
      <c r="B17" s="32" t="s">
        <v>69</v>
      </c>
      <c r="C17" s="55">
        <v>20</v>
      </c>
      <c r="D17" s="6">
        <v>3</v>
      </c>
      <c r="E17" s="19"/>
    </row>
    <row r="18" spans="1:5" ht="13.9" customHeight="1" thickBot="1" x14ac:dyDescent="0.3">
      <c r="A18" s="7">
        <v>13</v>
      </c>
      <c r="B18" s="32" t="s">
        <v>84</v>
      </c>
      <c r="C18" s="57">
        <v>0</v>
      </c>
      <c r="D18" s="30">
        <v>7</v>
      </c>
      <c r="E18" s="31"/>
    </row>
    <row r="19" spans="1:5" ht="13.9" customHeight="1" x14ac:dyDescent="0.2">
      <c r="A19" s="6"/>
      <c r="B19" s="10" t="s">
        <v>56</v>
      </c>
      <c r="C19" s="16">
        <f>SUM(C12:C18)</f>
        <v>6520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>
        <v>17</v>
      </c>
      <c r="B22" s="32" t="s">
        <v>83</v>
      </c>
      <c r="C22" s="55">
        <v>10</v>
      </c>
      <c r="D22" s="6">
        <v>4</v>
      </c>
      <c r="E22" s="19"/>
    </row>
    <row r="23" spans="1:5" ht="13.9" customHeight="1" x14ac:dyDescent="0.25">
      <c r="A23" s="5">
        <v>18</v>
      </c>
      <c r="B23" s="32" t="s">
        <v>74</v>
      </c>
      <c r="C23" s="55">
        <v>0</v>
      </c>
      <c r="D23" s="6">
        <v>7</v>
      </c>
      <c r="E23" s="19"/>
    </row>
    <row r="24" spans="1:5" ht="13.9" customHeight="1" x14ac:dyDescent="0.25">
      <c r="A24" s="5">
        <v>19</v>
      </c>
      <c r="B24" s="32" t="s">
        <v>65</v>
      </c>
      <c r="C24" s="55">
        <v>3660</v>
      </c>
      <c r="D24" s="6">
        <v>1</v>
      </c>
      <c r="E24" s="19"/>
    </row>
    <row r="25" spans="1:5" ht="13.9" customHeight="1" x14ac:dyDescent="0.25">
      <c r="A25" s="5">
        <v>15</v>
      </c>
      <c r="B25" s="32" t="s">
        <v>76</v>
      </c>
      <c r="C25" s="55">
        <v>400</v>
      </c>
      <c r="D25" s="6">
        <v>3</v>
      </c>
      <c r="E25" s="19"/>
    </row>
    <row r="26" spans="1:5" ht="13.9" customHeight="1" x14ac:dyDescent="0.25">
      <c r="A26" s="5">
        <v>16</v>
      </c>
      <c r="B26" s="32" t="s">
        <v>71</v>
      </c>
      <c r="C26" s="55">
        <v>0</v>
      </c>
      <c r="D26" s="6">
        <v>7</v>
      </c>
      <c r="E26" s="19"/>
    </row>
    <row r="27" spans="1:5" ht="13.9" customHeight="1" x14ac:dyDescent="0.25">
      <c r="A27" s="5">
        <v>20</v>
      </c>
      <c r="B27" s="32" t="s">
        <v>78</v>
      </c>
      <c r="C27" s="55">
        <v>0</v>
      </c>
      <c r="D27" s="6">
        <v>7</v>
      </c>
      <c r="E27" s="19"/>
    </row>
    <row r="28" spans="1:5" ht="13.9" customHeight="1" thickBot="1" x14ac:dyDescent="0.3">
      <c r="A28" s="11">
        <v>21</v>
      </c>
      <c r="B28" s="32" t="s">
        <v>68</v>
      </c>
      <c r="C28" s="58">
        <v>2520</v>
      </c>
      <c r="D28" s="30">
        <v>2</v>
      </c>
      <c r="E28" s="31"/>
    </row>
    <row r="29" spans="1:5" ht="13.9" customHeight="1" thickBot="1" x14ac:dyDescent="0.25">
      <c r="A29" s="12"/>
      <c r="B29" s="17" t="s">
        <v>58</v>
      </c>
      <c r="C29" s="18">
        <f>SUM(C22:C28)</f>
        <v>6590</v>
      </c>
      <c r="D29" s="13" t="s">
        <v>40</v>
      </c>
      <c r="E29" s="14">
        <f>SUM(C9+C19+C29)</f>
        <v>16150</v>
      </c>
    </row>
  </sheetData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showRowColHeaders="0" zoomScale="115" zoomScaleNormal="115" workbookViewId="0">
      <selection activeCell="C24" sqref="C24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9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5</v>
      </c>
      <c r="B2" s="76" t="s">
        <v>83</v>
      </c>
      <c r="C2" s="55">
        <v>100</v>
      </c>
      <c r="D2" s="6">
        <v>2</v>
      </c>
      <c r="E2" s="42"/>
    </row>
    <row r="3" spans="1:7" ht="13.9" customHeight="1" x14ac:dyDescent="0.25">
      <c r="A3" s="5">
        <v>7</v>
      </c>
      <c r="B3" s="76" t="s">
        <v>73</v>
      </c>
      <c r="C3" s="55">
        <v>0</v>
      </c>
      <c r="D3" s="6">
        <v>7</v>
      </c>
      <c r="E3" s="19"/>
    </row>
    <row r="4" spans="1:7" ht="13.9" customHeight="1" x14ac:dyDescent="0.25">
      <c r="A4" s="5">
        <v>2</v>
      </c>
      <c r="B4" s="76" t="s">
        <v>65</v>
      </c>
      <c r="C4" s="55">
        <v>0</v>
      </c>
      <c r="D4" s="6">
        <v>7</v>
      </c>
      <c r="E4" s="42"/>
    </row>
    <row r="5" spans="1:7" ht="13.9" customHeight="1" x14ac:dyDescent="0.25">
      <c r="A5" s="5">
        <v>3</v>
      </c>
      <c r="B5" s="76" t="s">
        <v>70</v>
      </c>
      <c r="C5" s="55">
        <v>980</v>
      </c>
      <c r="D5" s="6">
        <v>1</v>
      </c>
      <c r="E5" s="42"/>
      <c r="G5" s="4" t="s">
        <v>53</v>
      </c>
    </row>
    <row r="6" spans="1:7" ht="13.9" customHeight="1" x14ac:dyDescent="0.25">
      <c r="A6" s="5">
        <v>4</v>
      </c>
      <c r="B6" s="76" t="s">
        <v>66</v>
      </c>
      <c r="C6" s="55">
        <v>0</v>
      </c>
      <c r="D6" s="6">
        <v>7</v>
      </c>
      <c r="E6" s="42"/>
    </row>
    <row r="7" spans="1:7" ht="13.9" customHeight="1" x14ac:dyDescent="0.25">
      <c r="A7" s="5">
        <v>1</v>
      </c>
      <c r="B7" s="76" t="s">
        <v>71</v>
      </c>
      <c r="C7" s="55">
        <v>10</v>
      </c>
      <c r="D7" s="6">
        <v>3</v>
      </c>
      <c r="E7" s="42"/>
    </row>
    <row r="8" spans="1:7" ht="13.9" customHeight="1" thickBot="1" x14ac:dyDescent="0.3">
      <c r="A8" s="7">
        <v>6</v>
      </c>
      <c r="B8" s="76" t="s">
        <v>68</v>
      </c>
      <c r="C8" s="57">
        <v>10</v>
      </c>
      <c r="D8" s="30">
        <v>3</v>
      </c>
      <c r="E8" s="53"/>
    </row>
    <row r="9" spans="1:7" ht="13.9" customHeight="1" x14ac:dyDescent="0.2">
      <c r="A9" s="10"/>
      <c r="B9" s="10"/>
      <c r="C9" s="16">
        <f>SUM(C2:C8)</f>
        <v>1100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>
        <v>14</v>
      </c>
      <c r="B12" s="76" t="s">
        <v>74</v>
      </c>
      <c r="C12" s="55">
        <v>2400</v>
      </c>
      <c r="D12" s="6">
        <v>1</v>
      </c>
      <c r="E12" s="42"/>
    </row>
    <row r="13" spans="1:7" ht="13.9" customHeight="1" x14ac:dyDescent="0.25">
      <c r="A13" s="5">
        <v>12</v>
      </c>
      <c r="B13" s="76" t="s">
        <v>79</v>
      </c>
      <c r="C13" s="55">
        <v>10</v>
      </c>
      <c r="D13" s="6">
        <v>5</v>
      </c>
      <c r="E13" s="42"/>
    </row>
    <row r="14" spans="1:7" ht="13.9" customHeight="1" x14ac:dyDescent="0.25">
      <c r="A14" s="5">
        <v>13</v>
      </c>
      <c r="B14" s="76" t="s">
        <v>76</v>
      </c>
      <c r="C14" s="55">
        <v>10</v>
      </c>
      <c r="D14" s="6">
        <v>5</v>
      </c>
      <c r="E14" s="42"/>
    </row>
    <row r="15" spans="1:7" ht="13.9" customHeight="1" x14ac:dyDescent="0.25">
      <c r="A15" s="5">
        <v>8</v>
      </c>
      <c r="B15" s="76" t="s">
        <v>78</v>
      </c>
      <c r="C15" s="55">
        <v>10</v>
      </c>
      <c r="D15" s="6">
        <v>5</v>
      </c>
      <c r="E15" s="42"/>
    </row>
    <row r="16" spans="1:7" ht="13.9" customHeight="1" x14ac:dyDescent="0.25">
      <c r="A16" s="5">
        <v>11</v>
      </c>
      <c r="B16" s="76" t="s">
        <v>80</v>
      </c>
      <c r="C16" s="55">
        <v>40</v>
      </c>
      <c r="D16" s="6">
        <v>3</v>
      </c>
      <c r="E16" s="42"/>
    </row>
    <row r="17" spans="1:5" ht="13.9" customHeight="1" x14ac:dyDescent="0.25">
      <c r="A17" s="5">
        <v>10</v>
      </c>
      <c r="B17" s="76" t="s">
        <v>86</v>
      </c>
      <c r="C17" s="55">
        <v>20</v>
      </c>
      <c r="D17" s="6">
        <v>4</v>
      </c>
      <c r="E17" s="42"/>
    </row>
    <row r="18" spans="1:5" ht="13.9" customHeight="1" thickBot="1" x14ac:dyDescent="0.3">
      <c r="A18" s="7">
        <v>9</v>
      </c>
      <c r="B18" s="76" t="s">
        <v>88</v>
      </c>
      <c r="C18" s="57">
        <v>200</v>
      </c>
      <c r="D18" s="30">
        <v>2</v>
      </c>
      <c r="E18" s="53"/>
    </row>
    <row r="19" spans="1:5" ht="13.9" customHeight="1" x14ac:dyDescent="0.2">
      <c r="A19" s="10"/>
      <c r="B19" s="10" t="s">
        <v>56</v>
      </c>
      <c r="C19" s="16">
        <f>SUM(C12:C18)</f>
        <v>2690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>
        <v>21</v>
      </c>
      <c r="B22" s="76" t="s">
        <v>72</v>
      </c>
      <c r="C22" s="59">
        <v>24540</v>
      </c>
      <c r="D22" s="6">
        <v>1</v>
      </c>
      <c r="E22" s="42"/>
    </row>
    <row r="23" spans="1:5" ht="13.9" customHeight="1" x14ac:dyDescent="0.25">
      <c r="A23" s="5"/>
      <c r="B23" s="76" t="s">
        <v>87</v>
      </c>
      <c r="C23" s="55"/>
      <c r="D23" s="6">
        <v>8</v>
      </c>
      <c r="E23" s="19" t="s">
        <v>60</v>
      </c>
    </row>
    <row r="24" spans="1:5" ht="13.9" customHeight="1" x14ac:dyDescent="0.25">
      <c r="A24" s="5">
        <v>20</v>
      </c>
      <c r="B24" s="76" t="s">
        <v>67</v>
      </c>
      <c r="C24" s="55">
        <v>7700</v>
      </c>
      <c r="D24" s="6">
        <v>3</v>
      </c>
      <c r="E24" s="42"/>
    </row>
    <row r="25" spans="1:5" ht="13.9" customHeight="1" x14ac:dyDescent="0.25">
      <c r="A25" s="5">
        <v>19</v>
      </c>
      <c r="B25" s="76" t="s">
        <v>89</v>
      </c>
      <c r="C25" s="55">
        <v>2900</v>
      </c>
      <c r="D25" s="6">
        <v>5</v>
      </c>
      <c r="E25" s="42"/>
    </row>
    <row r="26" spans="1:5" ht="13.9" customHeight="1" x14ac:dyDescent="0.25">
      <c r="A26" s="5">
        <v>18</v>
      </c>
      <c r="B26" s="76" t="s">
        <v>81</v>
      </c>
      <c r="C26" s="55">
        <v>10100</v>
      </c>
      <c r="D26" s="6">
        <v>2</v>
      </c>
      <c r="E26" s="42"/>
    </row>
    <row r="27" spans="1:5" ht="13.9" customHeight="1" x14ac:dyDescent="0.25">
      <c r="A27" s="5">
        <v>17</v>
      </c>
      <c r="B27" s="76" t="s">
        <v>69</v>
      </c>
      <c r="C27" s="55">
        <v>3220</v>
      </c>
      <c r="D27" s="6">
        <v>4</v>
      </c>
      <c r="E27" s="42"/>
    </row>
    <row r="28" spans="1:5" ht="13.9" customHeight="1" thickBot="1" x14ac:dyDescent="0.3">
      <c r="A28" s="11">
        <v>16</v>
      </c>
      <c r="B28" s="76" t="s">
        <v>84</v>
      </c>
      <c r="C28" s="58">
        <v>0</v>
      </c>
      <c r="D28" s="30">
        <v>7</v>
      </c>
      <c r="E28" s="53"/>
    </row>
    <row r="29" spans="1:5" ht="13.9" customHeight="1" thickBot="1" x14ac:dyDescent="0.25">
      <c r="A29" s="17"/>
      <c r="B29" s="17" t="s">
        <v>58</v>
      </c>
      <c r="C29" s="18">
        <f>SUM(C22:C28)</f>
        <v>48460</v>
      </c>
      <c r="D29" s="13" t="s">
        <v>40</v>
      </c>
      <c r="E29" s="14">
        <f>SUM(C9+C19+C29)</f>
        <v>52250</v>
      </c>
    </row>
  </sheetData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9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/>
      <c r="B2" s="32" t="s">
        <v>83</v>
      </c>
      <c r="C2" s="55">
        <v>0</v>
      </c>
      <c r="D2" s="6">
        <v>7</v>
      </c>
      <c r="E2" s="42"/>
    </row>
    <row r="3" spans="1:7" ht="13.9" customHeight="1" x14ac:dyDescent="0.25">
      <c r="A3" s="5"/>
      <c r="B3" s="32" t="s">
        <v>65</v>
      </c>
      <c r="C3" s="55">
        <v>0</v>
      </c>
      <c r="D3" s="6">
        <v>7</v>
      </c>
      <c r="E3" s="19"/>
    </row>
    <row r="4" spans="1:7" ht="13.9" customHeight="1" x14ac:dyDescent="0.25">
      <c r="A4" s="5"/>
      <c r="B4" s="32" t="s">
        <v>76</v>
      </c>
      <c r="C4" s="55">
        <v>180</v>
      </c>
      <c r="D4" s="6">
        <v>1</v>
      </c>
      <c r="E4" s="42"/>
    </row>
    <row r="5" spans="1:7" ht="13.9" customHeight="1" x14ac:dyDescent="0.25">
      <c r="A5" s="5"/>
      <c r="B5" s="32" t="s">
        <v>66</v>
      </c>
      <c r="C5" s="55">
        <v>0</v>
      </c>
      <c r="D5" s="6">
        <v>7</v>
      </c>
      <c r="E5" s="42"/>
      <c r="G5" s="4" t="s">
        <v>53</v>
      </c>
    </row>
    <row r="6" spans="1:7" ht="13.9" customHeight="1" x14ac:dyDescent="0.25">
      <c r="A6" s="5"/>
      <c r="B6" s="32" t="s">
        <v>89</v>
      </c>
      <c r="C6" s="55">
        <v>80</v>
      </c>
      <c r="D6" s="6">
        <v>2</v>
      </c>
      <c r="E6" s="42"/>
    </row>
    <row r="7" spans="1:7" ht="13.9" customHeight="1" x14ac:dyDescent="0.25">
      <c r="A7" s="5"/>
      <c r="B7" s="32" t="s">
        <v>68</v>
      </c>
      <c r="C7" s="55">
        <v>20</v>
      </c>
      <c r="D7" s="6">
        <v>4</v>
      </c>
      <c r="E7" s="42"/>
    </row>
    <row r="8" spans="1:7" ht="13.9" customHeight="1" thickBot="1" x14ac:dyDescent="0.3">
      <c r="A8" s="7"/>
      <c r="B8" s="32" t="s">
        <v>69</v>
      </c>
      <c r="C8" s="57">
        <v>60</v>
      </c>
      <c r="D8" s="30">
        <v>3</v>
      </c>
      <c r="E8" s="53"/>
    </row>
    <row r="9" spans="1:7" ht="13.9" customHeight="1" x14ac:dyDescent="0.2">
      <c r="A9" s="10"/>
      <c r="B9" s="10" t="s">
        <v>54</v>
      </c>
      <c r="C9" s="16">
        <f>SUM(C2:C8)</f>
        <v>340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/>
      <c r="B12" s="32" t="s">
        <v>72</v>
      </c>
      <c r="C12" s="55"/>
      <c r="D12" s="6">
        <v>8</v>
      </c>
      <c r="E12" s="19" t="s">
        <v>60</v>
      </c>
    </row>
    <row r="13" spans="1:7" ht="13.9" customHeight="1" x14ac:dyDescent="0.25">
      <c r="A13" s="5"/>
      <c r="B13" s="32" t="s">
        <v>73</v>
      </c>
      <c r="C13" s="55">
        <v>10</v>
      </c>
      <c r="D13" s="6">
        <v>3</v>
      </c>
      <c r="E13" s="42"/>
    </row>
    <row r="14" spans="1:7" ht="13.9" customHeight="1" x14ac:dyDescent="0.25">
      <c r="A14" s="5"/>
      <c r="B14" s="32" t="s">
        <v>70</v>
      </c>
      <c r="C14" s="55">
        <v>100</v>
      </c>
      <c r="D14" s="6">
        <v>2</v>
      </c>
      <c r="E14" s="42"/>
    </row>
    <row r="15" spans="1:7" ht="13.9" customHeight="1" x14ac:dyDescent="0.25">
      <c r="A15" s="5"/>
      <c r="B15" s="32" t="s">
        <v>67</v>
      </c>
      <c r="C15" s="55"/>
      <c r="D15" s="6">
        <v>8</v>
      </c>
      <c r="E15" s="19" t="s">
        <v>60</v>
      </c>
    </row>
    <row r="16" spans="1:7" ht="13.9" customHeight="1" x14ac:dyDescent="0.25">
      <c r="A16" s="5"/>
      <c r="B16" s="32" t="s">
        <v>80</v>
      </c>
      <c r="C16" s="55"/>
      <c r="D16" s="6">
        <v>8</v>
      </c>
      <c r="E16" s="78" t="s">
        <v>60</v>
      </c>
    </row>
    <row r="17" spans="1:5" ht="13.9" customHeight="1" x14ac:dyDescent="0.25">
      <c r="A17" s="5"/>
      <c r="B17" s="32" t="s">
        <v>86</v>
      </c>
      <c r="C17" s="55">
        <v>300</v>
      </c>
      <c r="D17" s="6">
        <v>1</v>
      </c>
      <c r="E17" s="19"/>
    </row>
    <row r="18" spans="1:5" ht="13.9" customHeight="1" thickBot="1" x14ac:dyDescent="0.3">
      <c r="A18" s="7"/>
      <c r="B18" s="32" t="s">
        <v>84</v>
      </c>
      <c r="C18" s="57"/>
      <c r="D18" s="30">
        <v>8</v>
      </c>
      <c r="E18" s="78" t="s">
        <v>60</v>
      </c>
    </row>
    <row r="19" spans="1:5" ht="13.9" customHeight="1" x14ac:dyDescent="0.2">
      <c r="A19" s="10"/>
      <c r="B19" s="10" t="s">
        <v>56</v>
      </c>
      <c r="C19" s="16">
        <f>SUM(C12:C18)</f>
        <v>410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/>
      <c r="B22" s="32" t="s">
        <v>74</v>
      </c>
      <c r="C22" s="55">
        <v>10</v>
      </c>
      <c r="D22" s="6">
        <v>6</v>
      </c>
      <c r="E22" s="19"/>
    </row>
    <row r="23" spans="1:5" ht="13.9" customHeight="1" x14ac:dyDescent="0.25">
      <c r="A23" s="5"/>
      <c r="B23" s="32" t="s">
        <v>79</v>
      </c>
      <c r="C23" s="55">
        <v>1340</v>
      </c>
      <c r="D23" s="6">
        <v>3</v>
      </c>
      <c r="E23" s="42"/>
    </row>
    <row r="24" spans="1:5" ht="13.9" customHeight="1" x14ac:dyDescent="0.25">
      <c r="A24" s="5"/>
      <c r="B24" s="32" t="s">
        <v>87</v>
      </c>
      <c r="C24" s="55">
        <v>320</v>
      </c>
      <c r="D24" s="6">
        <v>4</v>
      </c>
      <c r="E24" s="19" t="s">
        <v>90</v>
      </c>
    </row>
    <row r="25" spans="1:5" ht="13.9" customHeight="1" x14ac:dyDescent="0.25">
      <c r="A25" s="5"/>
      <c r="B25" s="32" t="s">
        <v>71</v>
      </c>
      <c r="C25" s="55">
        <v>40</v>
      </c>
      <c r="D25" s="6">
        <v>5</v>
      </c>
      <c r="E25" s="42"/>
    </row>
    <row r="26" spans="1:5" ht="13.9" customHeight="1" x14ac:dyDescent="0.25">
      <c r="A26" s="5"/>
      <c r="B26" s="32" t="s">
        <v>78</v>
      </c>
      <c r="C26" s="55">
        <v>0</v>
      </c>
      <c r="D26" s="6">
        <v>7</v>
      </c>
      <c r="E26" s="42"/>
    </row>
    <row r="27" spans="1:5" ht="13.9" customHeight="1" x14ac:dyDescent="0.25">
      <c r="A27" s="5"/>
      <c r="B27" s="32" t="s">
        <v>81</v>
      </c>
      <c r="C27" s="55">
        <v>6800</v>
      </c>
      <c r="D27" s="6">
        <v>2</v>
      </c>
      <c r="E27" s="19"/>
    </row>
    <row r="28" spans="1:5" ht="13.9" customHeight="1" thickBot="1" x14ac:dyDescent="0.3">
      <c r="A28" s="11"/>
      <c r="B28" s="32" t="s">
        <v>88</v>
      </c>
      <c r="C28" s="58">
        <v>13980</v>
      </c>
      <c r="D28" s="30">
        <v>1</v>
      </c>
      <c r="E28" s="19" t="s">
        <v>91</v>
      </c>
    </row>
    <row r="29" spans="1:5" ht="13.9" customHeight="1" thickBot="1" x14ac:dyDescent="0.25">
      <c r="A29" s="17"/>
      <c r="B29" s="17" t="s">
        <v>58</v>
      </c>
      <c r="C29" s="18">
        <f>SUM(C22:C28)</f>
        <v>22490</v>
      </c>
      <c r="D29" s="13" t="s">
        <v>40</v>
      </c>
      <c r="E29" s="14">
        <f>SUM(C9+C19+C29)</f>
        <v>23240</v>
      </c>
    </row>
  </sheetData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9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6</v>
      </c>
      <c r="B2" s="76" t="s">
        <v>72</v>
      </c>
      <c r="C2" s="55">
        <v>0</v>
      </c>
      <c r="D2" s="6">
        <v>7</v>
      </c>
      <c r="E2" s="19"/>
    </row>
    <row r="3" spans="1:7" ht="13.9" customHeight="1" x14ac:dyDescent="0.25">
      <c r="A3" s="5">
        <v>5</v>
      </c>
      <c r="B3" s="76" t="s">
        <v>79</v>
      </c>
      <c r="C3" s="55">
        <v>260</v>
      </c>
      <c r="D3" s="6">
        <v>3</v>
      </c>
      <c r="E3" s="42"/>
    </row>
    <row r="4" spans="1:7" ht="13.9" customHeight="1" x14ac:dyDescent="0.25">
      <c r="A4" s="5">
        <v>3</v>
      </c>
      <c r="B4" s="76" t="s">
        <v>87</v>
      </c>
      <c r="C4" s="55">
        <v>480</v>
      </c>
      <c r="D4" s="6">
        <v>2</v>
      </c>
      <c r="E4" s="42"/>
    </row>
    <row r="5" spans="1:7" ht="13.9" customHeight="1" x14ac:dyDescent="0.25">
      <c r="A5" s="5">
        <v>2</v>
      </c>
      <c r="B5" s="76" t="s">
        <v>67</v>
      </c>
      <c r="C5" s="55">
        <v>10</v>
      </c>
      <c r="D5" s="6">
        <v>5</v>
      </c>
      <c r="E5" s="42"/>
      <c r="G5" s="4" t="s">
        <v>53</v>
      </c>
    </row>
    <row r="6" spans="1:7" ht="13.9" customHeight="1" x14ac:dyDescent="0.25">
      <c r="A6" s="5">
        <v>1</v>
      </c>
      <c r="B6" s="76" t="s">
        <v>86</v>
      </c>
      <c r="C6" s="55">
        <v>120</v>
      </c>
      <c r="D6" s="6">
        <v>4</v>
      </c>
      <c r="E6" s="42"/>
    </row>
    <row r="7" spans="1:7" ht="13.9" customHeight="1" x14ac:dyDescent="0.25">
      <c r="A7" s="5">
        <v>4</v>
      </c>
      <c r="B7" s="76" t="s">
        <v>88</v>
      </c>
      <c r="C7" s="55">
        <v>2900</v>
      </c>
      <c r="D7" s="6">
        <v>1</v>
      </c>
      <c r="E7" s="42"/>
    </row>
    <row r="8" spans="1:7" ht="13.9" customHeight="1" thickBot="1" x14ac:dyDescent="0.3">
      <c r="A8" s="7">
        <v>7</v>
      </c>
      <c r="B8" s="76" t="s">
        <v>84</v>
      </c>
      <c r="C8" s="57">
        <v>0</v>
      </c>
      <c r="D8" s="30">
        <v>7</v>
      </c>
      <c r="E8" s="53"/>
    </row>
    <row r="9" spans="1:7" ht="13.9" customHeight="1" x14ac:dyDescent="0.2">
      <c r="A9" s="10"/>
      <c r="B9" s="10" t="s">
        <v>54</v>
      </c>
      <c r="C9" s="16">
        <f>SUM(C2:C8)</f>
        <v>3770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>
        <v>14</v>
      </c>
      <c r="B12" s="76" t="s">
        <v>83</v>
      </c>
      <c r="C12" s="55">
        <v>220</v>
      </c>
      <c r="D12" s="6">
        <v>5</v>
      </c>
      <c r="E12" s="19"/>
    </row>
    <row r="13" spans="1:7" ht="13.9" customHeight="1" x14ac:dyDescent="0.25">
      <c r="A13" s="5">
        <v>11</v>
      </c>
      <c r="B13" s="76" t="s">
        <v>74</v>
      </c>
      <c r="C13" s="55">
        <v>420</v>
      </c>
      <c r="D13" s="6">
        <v>3</v>
      </c>
      <c r="E13" s="42"/>
    </row>
    <row r="14" spans="1:7" ht="13.9" customHeight="1" x14ac:dyDescent="0.25">
      <c r="A14" s="5">
        <v>12</v>
      </c>
      <c r="B14" s="76" t="s">
        <v>71</v>
      </c>
      <c r="C14" s="55">
        <v>880</v>
      </c>
      <c r="D14" s="6">
        <v>2</v>
      </c>
      <c r="E14" s="42"/>
    </row>
    <row r="15" spans="1:7" ht="13.9" customHeight="1" x14ac:dyDescent="0.25">
      <c r="A15" s="5">
        <v>13</v>
      </c>
      <c r="B15" s="76" t="s">
        <v>89</v>
      </c>
      <c r="C15" s="55">
        <v>160</v>
      </c>
      <c r="D15" s="6">
        <v>6</v>
      </c>
      <c r="E15" s="42"/>
    </row>
    <row r="16" spans="1:7" ht="13.9" customHeight="1" x14ac:dyDescent="0.25">
      <c r="A16" s="5">
        <v>8</v>
      </c>
      <c r="B16" s="76" t="s">
        <v>78</v>
      </c>
      <c r="C16" s="55">
        <v>260</v>
      </c>
      <c r="D16" s="6">
        <v>4</v>
      </c>
      <c r="E16" s="19"/>
    </row>
    <row r="17" spans="1:5" ht="13.9" customHeight="1" x14ac:dyDescent="0.25">
      <c r="A17" s="5">
        <v>9</v>
      </c>
      <c r="B17" s="76" t="s">
        <v>81</v>
      </c>
      <c r="C17" s="55">
        <v>0</v>
      </c>
      <c r="D17" s="6">
        <v>7</v>
      </c>
      <c r="E17" s="19"/>
    </row>
    <row r="18" spans="1:5" ht="13.9" customHeight="1" thickBot="1" x14ac:dyDescent="0.3">
      <c r="A18" s="7">
        <v>10</v>
      </c>
      <c r="B18" s="76" t="s">
        <v>68</v>
      </c>
      <c r="C18" s="57">
        <v>3660</v>
      </c>
      <c r="D18" s="30">
        <v>1</v>
      </c>
      <c r="E18" s="19"/>
    </row>
    <row r="19" spans="1:5" ht="13.9" customHeight="1" x14ac:dyDescent="0.2">
      <c r="A19" s="10"/>
      <c r="B19" s="10" t="s">
        <v>56</v>
      </c>
      <c r="C19" s="16">
        <f>SUM(C12:C18)</f>
        <v>5600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>
        <v>18</v>
      </c>
      <c r="B22" s="76" t="s">
        <v>73</v>
      </c>
      <c r="C22" s="55">
        <v>2540</v>
      </c>
      <c r="D22" s="6">
        <v>3</v>
      </c>
      <c r="E22" s="42"/>
    </row>
    <row r="23" spans="1:5" ht="13.9" customHeight="1" x14ac:dyDescent="0.25">
      <c r="A23" s="5">
        <v>15</v>
      </c>
      <c r="B23" s="76" t="s">
        <v>65</v>
      </c>
      <c r="C23" s="55">
        <v>31980</v>
      </c>
      <c r="D23" s="6">
        <v>1</v>
      </c>
      <c r="E23" s="19"/>
    </row>
    <row r="24" spans="1:5" ht="13.9" customHeight="1" x14ac:dyDescent="0.25">
      <c r="A24" s="5">
        <v>20</v>
      </c>
      <c r="B24" s="76" t="s">
        <v>70</v>
      </c>
      <c r="C24" s="55">
        <v>200</v>
      </c>
      <c r="D24" s="6">
        <v>6</v>
      </c>
      <c r="E24" s="42"/>
    </row>
    <row r="25" spans="1:5" ht="13.9" customHeight="1" x14ac:dyDescent="0.25">
      <c r="A25" s="5">
        <v>17</v>
      </c>
      <c r="B25" s="76" t="s">
        <v>76</v>
      </c>
      <c r="C25" s="55">
        <v>900</v>
      </c>
      <c r="D25" s="6">
        <v>5</v>
      </c>
      <c r="E25" s="42"/>
    </row>
    <row r="26" spans="1:5" ht="13.9" customHeight="1" x14ac:dyDescent="0.25">
      <c r="A26" s="5">
        <v>19</v>
      </c>
      <c r="B26" s="76" t="s">
        <v>66</v>
      </c>
      <c r="C26" s="55">
        <v>4700</v>
      </c>
      <c r="D26" s="6">
        <v>2</v>
      </c>
      <c r="E26" s="42"/>
    </row>
    <row r="27" spans="1:5" ht="13.9" customHeight="1" x14ac:dyDescent="0.25">
      <c r="A27" s="5"/>
      <c r="B27" s="76" t="s">
        <v>80</v>
      </c>
      <c r="C27" s="55"/>
      <c r="D27" s="6">
        <v>8</v>
      </c>
      <c r="E27" s="19" t="s">
        <v>60</v>
      </c>
    </row>
    <row r="28" spans="1:5" ht="13.9" customHeight="1" thickBot="1" x14ac:dyDescent="0.3">
      <c r="A28" s="11">
        <v>16</v>
      </c>
      <c r="B28" s="76" t="s">
        <v>69</v>
      </c>
      <c r="C28" s="58">
        <v>2320</v>
      </c>
      <c r="D28" s="30">
        <v>4</v>
      </c>
      <c r="E28" s="19"/>
    </row>
    <row r="29" spans="1:5" ht="13.9" customHeight="1" thickBot="1" x14ac:dyDescent="0.25">
      <c r="A29" s="17"/>
      <c r="B29" s="17" t="s">
        <v>58</v>
      </c>
      <c r="C29" s="18">
        <f>SUM(C22:C28)</f>
        <v>42640</v>
      </c>
      <c r="D29" s="13" t="s">
        <v>40</v>
      </c>
      <c r="E29" s="14">
        <f>SUM(C9+C19+C29)</f>
        <v>52010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showRowColHeaders="0" zoomScale="115" zoomScaleNormal="115" workbookViewId="0">
      <selection activeCell="A2" sqref="A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8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2</v>
      </c>
      <c r="B2" s="32" t="s">
        <v>73</v>
      </c>
      <c r="C2" s="55">
        <v>460</v>
      </c>
      <c r="D2" s="6">
        <v>2</v>
      </c>
      <c r="E2" s="19"/>
    </row>
    <row r="3" spans="1:7" ht="13.9" customHeight="1" x14ac:dyDescent="0.25">
      <c r="A3" s="5">
        <v>1</v>
      </c>
      <c r="B3" s="32" t="s">
        <v>74</v>
      </c>
      <c r="C3" s="55">
        <v>0</v>
      </c>
      <c r="D3" s="6">
        <v>7</v>
      </c>
      <c r="E3" s="19"/>
    </row>
    <row r="4" spans="1:7" ht="13.9" customHeight="1" x14ac:dyDescent="0.25">
      <c r="A4" s="5">
        <v>4</v>
      </c>
      <c r="B4" s="32" t="s">
        <v>70</v>
      </c>
      <c r="C4" s="55">
        <v>240</v>
      </c>
      <c r="D4" s="6">
        <v>4</v>
      </c>
      <c r="E4" s="19"/>
    </row>
    <row r="5" spans="1:7" ht="13.9" customHeight="1" x14ac:dyDescent="0.25">
      <c r="A5" s="5">
        <v>5</v>
      </c>
      <c r="B5" s="32" t="s">
        <v>71</v>
      </c>
      <c r="C5" s="55">
        <v>320</v>
      </c>
      <c r="D5" s="6">
        <v>3</v>
      </c>
      <c r="E5" s="19"/>
      <c r="G5" s="4" t="s">
        <v>53</v>
      </c>
    </row>
    <row r="6" spans="1:7" ht="13.9" customHeight="1" x14ac:dyDescent="0.25">
      <c r="A6" s="5">
        <v>7</v>
      </c>
      <c r="B6" s="32" t="s">
        <v>78</v>
      </c>
      <c r="C6" s="55">
        <v>120</v>
      </c>
      <c r="D6" s="6">
        <v>5</v>
      </c>
      <c r="E6" s="19"/>
    </row>
    <row r="7" spans="1:7" ht="13.9" customHeight="1" x14ac:dyDescent="0.25">
      <c r="A7" s="5">
        <v>3</v>
      </c>
      <c r="B7" s="32" t="s">
        <v>80</v>
      </c>
      <c r="C7" s="55">
        <v>40</v>
      </c>
      <c r="D7" s="6">
        <v>6</v>
      </c>
      <c r="E7" s="19"/>
    </row>
    <row r="8" spans="1:7" ht="13.9" customHeight="1" thickBot="1" x14ac:dyDescent="0.3">
      <c r="A8" s="7">
        <v>6</v>
      </c>
      <c r="B8" s="32" t="s">
        <v>81</v>
      </c>
      <c r="C8" s="57">
        <v>800</v>
      </c>
      <c r="D8" s="30">
        <v>1</v>
      </c>
      <c r="E8" s="31"/>
    </row>
    <row r="9" spans="1:7" ht="13.9" customHeight="1" x14ac:dyDescent="0.2">
      <c r="A9" s="10"/>
      <c r="B9" s="10" t="s">
        <v>54</v>
      </c>
      <c r="C9" s="16">
        <f>SUM(C2:C8)</f>
        <v>1980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>
        <v>10</v>
      </c>
      <c r="B12" s="32" t="s">
        <v>65</v>
      </c>
      <c r="C12" s="55">
        <v>0</v>
      </c>
      <c r="D12" s="6">
        <v>7</v>
      </c>
      <c r="E12" s="19"/>
    </row>
    <row r="13" spans="1:7" ht="13.9" customHeight="1" x14ac:dyDescent="0.25">
      <c r="A13" s="5">
        <v>8</v>
      </c>
      <c r="B13" s="32" t="s">
        <v>79</v>
      </c>
      <c r="C13" s="55">
        <v>160</v>
      </c>
      <c r="D13" s="6">
        <v>3</v>
      </c>
      <c r="E13" s="19"/>
    </row>
    <row r="14" spans="1:7" ht="13.9" customHeight="1" x14ac:dyDescent="0.25">
      <c r="A14" s="5"/>
      <c r="B14" s="32" t="s">
        <v>76</v>
      </c>
      <c r="C14" s="55">
        <v>0</v>
      </c>
      <c r="D14" s="6">
        <v>8</v>
      </c>
      <c r="E14" s="19" t="s">
        <v>92</v>
      </c>
    </row>
    <row r="15" spans="1:7" ht="13.9" customHeight="1" x14ac:dyDescent="0.25">
      <c r="A15" s="5">
        <v>12</v>
      </c>
      <c r="B15" s="32" t="s">
        <v>87</v>
      </c>
      <c r="C15" s="55">
        <v>60</v>
      </c>
      <c r="D15" s="6">
        <v>5</v>
      </c>
      <c r="E15" s="19"/>
    </row>
    <row r="16" spans="1:7" ht="13.9" customHeight="1" x14ac:dyDescent="0.25">
      <c r="A16" s="5">
        <v>14</v>
      </c>
      <c r="B16" s="32" t="s">
        <v>66</v>
      </c>
      <c r="C16" s="55">
        <v>1360</v>
      </c>
      <c r="D16" s="6">
        <v>1</v>
      </c>
      <c r="E16" s="19"/>
    </row>
    <row r="17" spans="1:5" ht="13.9" customHeight="1" x14ac:dyDescent="0.25">
      <c r="A17" s="5">
        <v>11</v>
      </c>
      <c r="B17" s="32" t="s">
        <v>69</v>
      </c>
      <c r="C17" s="55">
        <v>80</v>
      </c>
      <c r="D17" s="6">
        <v>4</v>
      </c>
      <c r="E17" s="19"/>
    </row>
    <row r="18" spans="1:5" ht="13.9" customHeight="1" thickBot="1" x14ac:dyDescent="0.3">
      <c r="A18" s="7">
        <v>13</v>
      </c>
      <c r="B18" s="32" t="s">
        <v>88</v>
      </c>
      <c r="C18" s="57">
        <v>240</v>
      </c>
      <c r="D18" s="30">
        <v>2</v>
      </c>
      <c r="E18" s="31"/>
    </row>
    <row r="19" spans="1:5" ht="13.9" customHeight="1" x14ac:dyDescent="0.2">
      <c r="A19" s="10"/>
      <c r="B19" s="10" t="s">
        <v>56</v>
      </c>
      <c r="C19" s="16">
        <f>SUM(C12:C18)</f>
        <v>1900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/>
      <c r="B22" s="32" t="s">
        <v>72</v>
      </c>
      <c r="C22" s="55">
        <v>0</v>
      </c>
      <c r="D22" s="6">
        <v>8</v>
      </c>
      <c r="E22" s="19" t="s">
        <v>92</v>
      </c>
    </row>
    <row r="23" spans="1:5" ht="13.9" customHeight="1" x14ac:dyDescent="0.25">
      <c r="A23" s="5">
        <v>19</v>
      </c>
      <c r="B23" s="32" t="s">
        <v>83</v>
      </c>
      <c r="C23" s="55">
        <v>0</v>
      </c>
      <c r="D23" s="6">
        <v>7</v>
      </c>
      <c r="E23" s="19"/>
    </row>
    <row r="24" spans="1:5" ht="13.9" customHeight="1" x14ac:dyDescent="0.25">
      <c r="A24" s="5"/>
      <c r="B24" s="32" t="s">
        <v>67</v>
      </c>
      <c r="C24" s="55">
        <v>0</v>
      </c>
      <c r="D24" s="6">
        <v>8</v>
      </c>
      <c r="E24" s="19" t="s">
        <v>92</v>
      </c>
    </row>
    <row r="25" spans="1:5" ht="13.9" customHeight="1" x14ac:dyDescent="0.25">
      <c r="A25" s="5">
        <v>20</v>
      </c>
      <c r="B25" s="32" t="s">
        <v>89</v>
      </c>
      <c r="C25" s="55">
        <v>700</v>
      </c>
      <c r="D25" s="6">
        <v>3</v>
      </c>
      <c r="E25" s="19"/>
    </row>
    <row r="26" spans="1:5" ht="13.9" customHeight="1" x14ac:dyDescent="0.25">
      <c r="A26" s="5">
        <v>18</v>
      </c>
      <c r="B26" s="32" t="s">
        <v>68</v>
      </c>
      <c r="C26" s="55">
        <v>26000</v>
      </c>
      <c r="D26" s="6">
        <v>1</v>
      </c>
      <c r="E26" s="19"/>
    </row>
    <row r="27" spans="1:5" ht="13.9" customHeight="1" x14ac:dyDescent="0.25">
      <c r="A27" s="5">
        <v>15</v>
      </c>
      <c r="B27" s="32" t="s">
        <v>86</v>
      </c>
      <c r="C27" s="55">
        <v>3960</v>
      </c>
      <c r="D27" s="6">
        <v>2</v>
      </c>
      <c r="E27" s="19"/>
    </row>
    <row r="28" spans="1:5" ht="13.9" customHeight="1" thickBot="1" x14ac:dyDescent="0.3">
      <c r="A28" s="11"/>
      <c r="B28" s="32" t="s">
        <v>84</v>
      </c>
      <c r="C28" s="58">
        <v>0</v>
      </c>
      <c r="D28" s="30">
        <v>8</v>
      </c>
      <c r="E28" s="31" t="s">
        <v>92</v>
      </c>
    </row>
    <row r="29" spans="1:5" ht="13.9" customHeight="1" thickBot="1" x14ac:dyDescent="0.25">
      <c r="A29" s="17"/>
      <c r="B29" s="17" t="s">
        <v>58</v>
      </c>
      <c r="C29" s="18">
        <f>SUM(C22:C28)</f>
        <v>30660</v>
      </c>
      <c r="D29" s="13" t="s">
        <v>40</v>
      </c>
      <c r="E29" s="14">
        <f>SUM(C9+C19+C29)</f>
        <v>34540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showRowColHeaders="0" zoomScale="115" zoomScaleNormal="115" workbookViewId="0">
      <selection activeCell="E2" sqref="E2"/>
    </sheetView>
  </sheetViews>
  <sheetFormatPr defaultColWidth="8.85546875" defaultRowHeight="13.9" customHeight="1" x14ac:dyDescent="0.2"/>
  <cols>
    <col min="1" max="1" width="10.7109375" style="8" customWidth="1"/>
    <col min="2" max="2" width="37.140625" style="8" customWidth="1"/>
    <col min="3" max="3" width="15.28515625" style="8" customWidth="1"/>
    <col min="4" max="4" width="9.85546875" style="8" customWidth="1"/>
    <col min="5" max="5" width="26.7109375" style="9" customWidth="1"/>
    <col min="6" max="6" width="8.85546875" style="4" hidden="1" customWidth="1"/>
    <col min="7" max="16384" width="8.85546875" style="4"/>
  </cols>
  <sheetData>
    <row r="1" spans="1:7" ht="13.9" customHeight="1" x14ac:dyDescent="0.2">
      <c r="A1" s="1" t="s">
        <v>48</v>
      </c>
      <c r="B1" s="2" t="s">
        <v>49</v>
      </c>
      <c r="C1" s="2" t="s">
        <v>50</v>
      </c>
      <c r="D1" s="2" t="s">
        <v>51</v>
      </c>
      <c r="E1" s="3" t="s">
        <v>52</v>
      </c>
    </row>
    <row r="2" spans="1:7" ht="13.9" customHeight="1" x14ac:dyDescent="0.25">
      <c r="A2" s="5">
        <v>7</v>
      </c>
      <c r="B2" s="32" t="s">
        <v>83</v>
      </c>
      <c r="C2" s="55">
        <v>0</v>
      </c>
      <c r="D2" s="6">
        <v>7</v>
      </c>
      <c r="E2" s="42"/>
    </row>
    <row r="3" spans="1:7" ht="13.9" customHeight="1" x14ac:dyDescent="0.25">
      <c r="A3" s="5">
        <v>6</v>
      </c>
      <c r="B3" s="32" t="s">
        <v>79</v>
      </c>
      <c r="C3" s="55">
        <v>0</v>
      </c>
      <c r="D3" s="6">
        <v>7</v>
      </c>
      <c r="E3" s="19"/>
    </row>
    <row r="4" spans="1:7" ht="13.9" customHeight="1" x14ac:dyDescent="0.25">
      <c r="A4" s="5">
        <v>3</v>
      </c>
      <c r="B4" s="32" t="s">
        <v>71</v>
      </c>
      <c r="C4" s="55">
        <v>0</v>
      </c>
      <c r="D4" s="6">
        <v>7</v>
      </c>
      <c r="E4" s="42"/>
    </row>
    <row r="5" spans="1:7" ht="13.9" customHeight="1" x14ac:dyDescent="0.25">
      <c r="A5" s="5">
        <v>2</v>
      </c>
      <c r="B5" s="32" t="s">
        <v>89</v>
      </c>
      <c r="C5" s="55">
        <v>0</v>
      </c>
      <c r="D5" s="6">
        <v>7</v>
      </c>
      <c r="E5" s="42"/>
      <c r="G5" s="4" t="s">
        <v>53</v>
      </c>
    </row>
    <row r="6" spans="1:7" ht="13.9" customHeight="1" x14ac:dyDescent="0.25">
      <c r="A6" s="5">
        <v>1</v>
      </c>
      <c r="B6" s="32" t="s">
        <v>81</v>
      </c>
      <c r="C6" s="55">
        <v>5040</v>
      </c>
      <c r="D6" s="6">
        <v>2</v>
      </c>
      <c r="E6" s="19"/>
    </row>
    <row r="7" spans="1:7" ht="13.9" customHeight="1" x14ac:dyDescent="0.25">
      <c r="A7" s="5"/>
      <c r="B7" s="32" t="s">
        <v>68</v>
      </c>
      <c r="C7" s="55"/>
      <c r="D7" s="6">
        <v>8</v>
      </c>
      <c r="E7" s="42"/>
    </row>
    <row r="8" spans="1:7" ht="13.9" customHeight="1" thickBot="1" x14ac:dyDescent="0.3">
      <c r="A8" s="7">
        <v>4</v>
      </c>
      <c r="B8" s="32" t="s">
        <v>88</v>
      </c>
      <c r="C8" s="57">
        <v>13400</v>
      </c>
      <c r="D8" s="30">
        <v>1</v>
      </c>
      <c r="E8" s="53"/>
    </row>
    <row r="9" spans="1:7" ht="13.9" customHeight="1" x14ac:dyDescent="0.2">
      <c r="A9" s="10"/>
      <c r="B9" s="10" t="s">
        <v>54</v>
      </c>
      <c r="C9" s="16">
        <f>SUM(C2:C8)</f>
        <v>18440</v>
      </c>
    </row>
    <row r="10" spans="1:7" ht="13.9" customHeight="1" thickBot="1" x14ac:dyDescent="0.25"/>
    <row r="11" spans="1:7" ht="13.9" customHeight="1" x14ac:dyDescent="0.2">
      <c r="A11" s="1" t="s">
        <v>48</v>
      </c>
      <c r="B11" s="2" t="s">
        <v>55</v>
      </c>
      <c r="C11" s="2" t="s">
        <v>50</v>
      </c>
      <c r="D11" s="2" t="s">
        <v>51</v>
      </c>
      <c r="E11" s="3" t="s">
        <v>52</v>
      </c>
    </row>
    <row r="12" spans="1:7" ht="13.9" customHeight="1" x14ac:dyDescent="0.25">
      <c r="A12" s="5">
        <v>11</v>
      </c>
      <c r="B12" s="32" t="s">
        <v>74</v>
      </c>
      <c r="C12" s="55">
        <v>305</v>
      </c>
      <c r="D12" s="6">
        <v>3</v>
      </c>
      <c r="E12" s="42"/>
    </row>
    <row r="13" spans="1:7" ht="13.9" customHeight="1" x14ac:dyDescent="0.25">
      <c r="A13" s="5">
        <v>10</v>
      </c>
      <c r="B13" s="32" t="s">
        <v>65</v>
      </c>
      <c r="C13" s="55">
        <v>70</v>
      </c>
      <c r="D13" s="6">
        <v>4</v>
      </c>
      <c r="E13" s="19"/>
    </row>
    <row r="14" spans="1:7" ht="13.9" customHeight="1" x14ac:dyDescent="0.25">
      <c r="A14" s="5"/>
      <c r="B14" s="32" t="s">
        <v>87</v>
      </c>
      <c r="C14" s="55"/>
      <c r="D14" s="6">
        <v>8</v>
      </c>
      <c r="E14" s="19" t="s">
        <v>60</v>
      </c>
    </row>
    <row r="15" spans="1:7" ht="13.9" customHeight="1" x14ac:dyDescent="0.25">
      <c r="A15" s="5">
        <v>8</v>
      </c>
      <c r="B15" s="32" t="s">
        <v>66</v>
      </c>
      <c r="C15" s="55">
        <v>2000</v>
      </c>
      <c r="D15" s="83">
        <v>1</v>
      </c>
      <c r="E15" s="19"/>
    </row>
    <row r="16" spans="1:7" ht="13.9" customHeight="1" x14ac:dyDescent="0.25">
      <c r="A16" s="5"/>
      <c r="B16" s="32" t="s">
        <v>67</v>
      </c>
      <c r="C16" s="55"/>
      <c r="D16" s="6">
        <v>8</v>
      </c>
      <c r="E16" s="19" t="s">
        <v>60</v>
      </c>
    </row>
    <row r="17" spans="1:5" ht="13.9" customHeight="1" x14ac:dyDescent="0.25">
      <c r="A17" s="5"/>
      <c r="B17" s="32" t="s">
        <v>80</v>
      </c>
      <c r="C17" s="55"/>
      <c r="D17" s="6">
        <v>8</v>
      </c>
      <c r="E17" s="19" t="s">
        <v>60</v>
      </c>
    </row>
    <row r="18" spans="1:5" ht="13.9" customHeight="1" thickBot="1" x14ac:dyDescent="0.3">
      <c r="A18" s="7">
        <v>12</v>
      </c>
      <c r="B18" s="32" t="s">
        <v>86</v>
      </c>
      <c r="C18" s="57">
        <v>800</v>
      </c>
      <c r="D18" s="30">
        <v>2</v>
      </c>
      <c r="E18" s="53"/>
    </row>
    <row r="19" spans="1:5" ht="13.9" customHeight="1" x14ac:dyDescent="0.2">
      <c r="A19" s="10"/>
      <c r="B19" s="10" t="s">
        <v>56</v>
      </c>
      <c r="C19" s="16">
        <f>SUM(C12:C18)</f>
        <v>3175</v>
      </c>
    </row>
    <row r="20" spans="1:5" ht="13.9" customHeight="1" thickBot="1" x14ac:dyDescent="0.25"/>
    <row r="21" spans="1:5" ht="13.9" customHeight="1" x14ac:dyDescent="0.2">
      <c r="A21" s="1" t="s">
        <v>48</v>
      </c>
      <c r="B21" s="2" t="s">
        <v>57</v>
      </c>
      <c r="C21" s="2" t="s">
        <v>50</v>
      </c>
      <c r="D21" s="2" t="s">
        <v>51</v>
      </c>
      <c r="E21" s="3" t="s">
        <v>52</v>
      </c>
    </row>
    <row r="22" spans="1:5" ht="13.9" customHeight="1" x14ac:dyDescent="0.25">
      <c r="A22" s="5"/>
      <c r="B22" s="32" t="s">
        <v>72</v>
      </c>
      <c r="C22" s="55"/>
      <c r="D22" s="6">
        <v>8</v>
      </c>
      <c r="E22" s="19" t="s">
        <v>60</v>
      </c>
    </row>
    <row r="23" spans="1:5" ht="13.9" customHeight="1" x14ac:dyDescent="0.25">
      <c r="A23" s="5">
        <v>20</v>
      </c>
      <c r="B23" s="32" t="s">
        <v>73</v>
      </c>
      <c r="C23" s="55">
        <v>3345</v>
      </c>
      <c r="D23" s="6">
        <v>3</v>
      </c>
      <c r="E23" s="42"/>
    </row>
    <row r="24" spans="1:5" ht="13.9" customHeight="1" x14ac:dyDescent="0.25">
      <c r="A24" s="5">
        <v>19</v>
      </c>
      <c r="B24" s="32" t="s">
        <v>70</v>
      </c>
      <c r="C24" s="55">
        <v>8740</v>
      </c>
      <c r="D24" s="6">
        <v>2</v>
      </c>
      <c r="E24" s="42"/>
    </row>
    <row r="25" spans="1:5" ht="13.9" customHeight="1" x14ac:dyDescent="0.25">
      <c r="A25" s="5">
        <v>16</v>
      </c>
      <c r="B25" s="32" t="s">
        <v>76</v>
      </c>
      <c r="C25" s="55">
        <v>895</v>
      </c>
      <c r="D25" s="6">
        <v>5</v>
      </c>
      <c r="E25" s="42"/>
    </row>
    <row r="26" spans="1:5" ht="13.9" customHeight="1" x14ac:dyDescent="0.25">
      <c r="A26" s="5">
        <v>15</v>
      </c>
      <c r="B26" s="32" t="s">
        <v>78</v>
      </c>
      <c r="C26" s="55">
        <v>2310</v>
      </c>
      <c r="D26" s="6">
        <v>4</v>
      </c>
      <c r="E26" s="42"/>
    </row>
    <row r="27" spans="1:5" ht="13.9" customHeight="1" x14ac:dyDescent="0.25">
      <c r="A27" s="5">
        <v>21</v>
      </c>
      <c r="B27" s="32" t="s">
        <v>69</v>
      </c>
      <c r="C27" s="55">
        <v>14060</v>
      </c>
      <c r="D27" s="6">
        <v>1</v>
      </c>
      <c r="E27" s="42"/>
    </row>
    <row r="28" spans="1:5" ht="13.9" customHeight="1" thickBot="1" x14ac:dyDescent="0.3">
      <c r="A28" s="11"/>
      <c r="B28" s="32" t="s">
        <v>84</v>
      </c>
      <c r="C28" s="58"/>
      <c r="D28" s="30">
        <v>8</v>
      </c>
      <c r="E28" s="31" t="s">
        <v>60</v>
      </c>
    </row>
    <row r="29" spans="1:5" ht="13.9" customHeight="1" thickBot="1" x14ac:dyDescent="0.25">
      <c r="A29" s="17"/>
      <c r="B29" s="17" t="s">
        <v>58</v>
      </c>
      <c r="C29" s="18">
        <f>SUM(C22:C28)</f>
        <v>29350</v>
      </c>
      <c r="D29" s="13" t="s">
        <v>40</v>
      </c>
      <c r="E29" s="14">
        <f>SUM(C9+C19+C29)</f>
        <v>50965</v>
      </c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Competitie 2023</vt:lpstr>
      <vt:lpstr>Wedstr.1</vt:lpstr>
      <vt:lpstr>Blad1</vt:lpstr>
      <vt:lpstr>Wedstr.2</vt:lpstr>
      <vt:lpstr>Wedstr.3</vt:lpstr>
      <vt:lpstr>Wedstr.4</vt:lpstr>
      <vt:lpstr>Wedstr.5</vt:lpstr>
      <vt:lpstr>Wedstr.6</vt:lpstr>
      <vt:lpstr>Wedstr.7</vt:lpstr>
      <vt:lpstr>Wedstr.8</vt:lpstr>
      <vt:lpstr>Wedstr.9</vt:lpstr>
      <vt:lpstr>'Competitie 2023'!Afdrukbereik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de schepper</dc:creator>
  <cp:keywords/>
  <dc:description/>
  <cp:lastModifiedBy>charles de schepper</cp:lastModifiedBy>
  <cp:revision/>
  <cp:lastPrinted>2023-10-01T17:47:18Z</cp:lastPrinted>
  <dcterms:created xsi:type="dcterms:W3CDTF">2014-04-15T08:40:52Z</dcterms:created>
  <dcterms:modified xsi:type="dcterms:W3CDTF">2023-10-02T08:33:27Z</dcterms:modified>
  <cp:category/>
  <cp:contentStatus/>
</cp:coreProperties>
</file>